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15330" windowHeight="768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1" i="1" l="1"/>
  <c r="G11" i="1"/>
  <c r="F29" i="1"/>
  <c r="G29" i="1"/>
  <c r="F37" i="1"/>
  <c r="G37" i="1"/>
  <c r="F50" i="1"/>
  <c r="G50" i="1"/>
  <c r="F74" i="1"/>
  <c r="G74" i="1"/>
  <c r="F89" i="1"/>
  <c r="G89" i="1"/>
  <c r="F97" i="1"/>
  <c r="G97" i="1"/>
  <c r="G112" i="1"/>
  <c r="F113" i="1"/>
  <c r="G113" i="1"/>
  <c r="F114" i="1"/>
  <c r="G114" i="1"/>
  <c r="F115" i="1"/>
  <c r="G115" i="1"/>
  <c r="F116" i="1"/>
  <c r="G116" i="1"/>
  <c r="F117" i="1"/>
  <c r="G117" i="1"/>
  <c r="G118" i="1"/>
  <c r="G109" i="1"/>
  <c r="F122" i="1"/>
  <c r="G127" i="1"/>
  <c r="G122" i="1"/>
  <c r="F132" i="1"/>
  <c r="G132" i="1"/>
  <c r="F9" i="1"/>
  <c r="F7" i="1"/>
  <c r="F109" i="1"/>
  <c r="F48" i="1"/>
  <c r="F46" i="1"/>
  <c r="F139" i="1"/>
  <c r="F143" i="1"/>
  <c r="F147" i="1"/>
  <c r="F150" i="1"/>
  <c r="G9" i="1"/>
  <c r="G7" i="1"/>
  <c r="G48" i="1"/>
  <c r="G46" i="1"/>
  <c r="G139" i="1"/>
  <c r="G143" i="1"/>
  <c r="G144" i="1"/>
  <c r="G147" i="1"/>
  <c r="G150" i="1"/>
  <c r="G153" i="1"/>
  <c r="G152" i="1"/>
</calcChain>
</file>

<file path=xl/sharedStrings.xml><?xml version="1.0" encoding="utf-8"?>
<sst xmlns="http://schemas.openxmlformats.org/spreadsheetml/2006/main" count="273" uniqueCount="158">
  <si>
    <t>OBSTEA MOSNENILOR DRAGOSLAVENI</t>
  </si>
  <si>
    <t xml:space="preserve"> - LEI (RON) -</t>
  </si>
  <si>
    <t>INDICATORII</t>
  </si>
  <si>
    <t>TOTAL</t>
  </si>
  <si>
    <t>I</t>
  </si>
  <si>
    <t>VENITURI TOTALE</t>
  </si>
  <si>
    <t>din care:</t>
  </si>
  <si>
    <t>Venituri de exploatare - TOTAL</t>
  </si>
  <si>
    <t>din care</t>
  </si>
  <si>
    <t>a</t>
  </si>
  <si>
    <t>Din activitatea de baza -TOTAL</t>
  </si>
  <si>
    <t xml:space="preserve"> -</t>
  </si>
  <si>
    <t>valorificari pe picior agenti economici</t>
  </si>
  <si>
    <t>valorificari pe picior la proprietari</t>
  </si>
  <si>
    <t>valorificari masa lemnoasa drum auto</t>
  </si>
  <si>
    <t>valorificari pe picior competinte personal</t>
  </si>
  <si>
    <t>valorificari M.L.din confiscari</t>
  </si>
  <si>
    <t>valorificari pomi Craciun</t>
  </si>
  <si>
    <t>creşteri/scăderi stocuri drum auto</t>
  </si>
  <si>
    <t>venituri din concesionari pasuni, izlazuri</t>
  </si>
  <si>
    <t>venituri din concesionari terenuri vanatoare</t>
  </si>
  <si>
    <t>venituri din alte concesionari în pădure</t>
  </si>
  <si>
    <t>venituri din concesionari recolte, prod. pădure</t>
  </si>
  <si>
    <t>venituri din vânzări puieţi</t>
  </si>
  <si>
    <t>b</t>
  </si>
  <si>
    <t>Din alte activitati - TOTAL</t>
  </si>
  <si>
    <t>servicii către proprietari</t>
  </si>
  <si>
    <t>concesionări terenuri intravilan</t>
  </si>
  <si>
    <t>prestatii la fondul de conservare-regenerare</t>
  </si>
  <si>
    <t>producţie pepiniere</t>
  </si>
  <si>
    <t>din productia de imobilizari</t>
  </si>
  <si>
    <t>din puieţi decontaţi la împăduriri</t>
  </si>
  <si>
    <t>Venituri financiare şi excepţionale - TOTAL</t>
  </si>
  <si>
    <t>venituri din dobânzi bancare</t>
  </si>
  <si>
    <t>alte venituri financiare</t>
  </si>
  <si>
    <t>venituri din pagube</t>
  </si>
  <si>
    <t>venituri din despăgubiri şi penalităţi</t>
  </si>
  <si>
    <t>venituri din amortizări (FEADR)</t>
  </si>
  <si>
    <t>venituri din provizioane</t>
  </si>
  <si>
    <t>II</t>
  </si>
  <si>
    <t>CHELTUIELI TOTALE</t>
  </si>
  <si>
    <t>Cheltuieli de exploatare - TOTAL</t>
  </si>
  <si>
    <t>cheltuieli materiale  - TOTAL</t>
  </si>
  <si>
    <t>PEPINIERE</t>
  </si>
  <si>
    <t>seminţe şi material săditor din afară</t>
  </si>
  <si>
    <t>materiale solarii şi pepiniere</t>
  </si>
  <si>
    <t>costul puieţilor valorificaţi prin facturare</t>
  </si>
  <si>
    <t>transport muncitori</t>
  </si>
  <si>
    <t>EXPLOATARE</t>
  </si>
  <si>
    <t>carburanti pt. utilajele de productie</t>
  </si>
  <si>
    <t>materiale, piese pt.utilaje, inclusiv cablu</t>
  </si>
  <si>
    <t>reparaţii, întreţinere activitatea exploatare</t>
  </si>
  <si>
    <t>obiecte inventar PSI şi protecţia muncii</t>
  </si>
  <si>
    <t>construcţii pasagere pt. Exploatări</t>
  </si>
  <si>
    <t>anvelope</t>
  </si>
  <si>
    <t>plase antiderapante</t>
  </si>
  <si>
    <t xml:space="preserve">   Administraţie, alte activ.</t>
  </si>
  <si>
    <t>materiale birotică</t>
  </si>
  <si>
    <t>energie, apa, gunoi menajer</t>
  </si>
  <si>
    <t>materiale, piese auto</t>
  </si>
  <si>
    <t>obiecte inventar şi materiale protecţie</t>
  </si>
  <si>
    <t>carburant auto</t>
  </si>
  <si>
    <t>materiale protocol, mecenat</t>
  </si>
  <si>
    <t>materiale curăţenie birouri</t>
  </si>
  <si>
    <t>alte cheltuieli materiale</t>
  </si>
  <si>
    <t>materiale amenajament silvic</t>
  </si>
  <si>
    <t>cheltuieli cu lucrari si servicii generale - TOTAL</t>
  </si>
  <si>
    <t>cheltuieli postale, telefon - radio</t>
  </si>
  <si>
    <t>comisioane bancare</t>
  </si>
  <si>
    <t>asistenţă juridică + executori</t>
  </si>
  <si>
    <t>abonamente legislaţie, presă, publicaţii</t>
  </si>
  <si>
    <t>cotizaţii la diverse persoane juridice</t>
  </si>
  <si>
    <t>alte servicii (transport, soft, tichete masă)</t>
  </si>
  <si>
    <t>asigurări clădiri, terenuri, auto</t>
  </si>
  <si>
    <t>medicina muncii</t>
  </si>
  <si>
    <t>reparaţii cu terţi</t>
  </si>
  <si>
    <t>lucrări pentru investiţii</t>
  </si>
  <si>
    <t>chirii utilaje</t>
  </si>
  <si>
    <t>c</t>
  </si>
  <si>
    <t>cheltuieli cu lucrari si servicii speciale - TOTAL</t>
  </si>
  <si>
    <t>servicii silvice (bugetate sau tarifate)</t>
  </si>
  <si>
    <t>lucrări întreţinere drumuri executate cu terţi</t>
  </si>
  <si>
    <t>scos apropiat cu utilaje închiriate</t>
  </si>
  <si>
    <t>execuţie drumuri în parchete</t>
  </si>
  <si>
    <t>d</t>
  </si>
  <si>
    <t>impozite si taxe</t>
  </si>
  <si>
    <t>impozite pe cladiri</t>
  </si>
  <si>
    <t>impozite pe terenuri (păşuni, păduri)</t>
  </si>
  <si>
    <t>impozite şi taxe auto + tractoare</t>
  </si>
  <si>
    <t>taxe autorizări activităţi</t>
  </si>
  <si>
    <t>ITP auto</t>
  </si>
  <si>
    <t>taxe judiciare</t>
  </si>
  <si>
    <t>taxe mediu</t>
  </si>
  <si>
    <t>taxa firmă</t>
  </si>
  <si>
    <t>impozit resurse naturale</t>
  </si>
  <si>
    <t>e</t>
  </si>
  <si>
    <t>cheltuieli cu pers. cu contract individual-TOTAL</t>
  </si>
  <si>
    <t>drepturi personal producţie exploatare</t>
  </si>
  <si>
    <t>contributie angajator la CAS</t>
  </si>
  <si>
    <t>contributie angajator la CASS</t>
  </si>
  <si>
    <t>contributie angajator la fond de somaj</t>
  </si>
  <si>
    <t>contributie angajator la fond risc accidente</t>
  </si>
  <si>
    <t>contributie fond ajutoare de boala</t>
  </si>
  <si>
    <t>comision fond de garantare salarială</t>
  </si>
  <si>
    <t>tichete pentru masa</t>
  </si>
  <si>
    <t>f</t>
  </si>
  <si>
    <t>alte cheltuieli cu munca -TOTAL</t>
  </si>
  <si>
    <t>drepturi zilieri</t>
  </si>
  <si>
    <t>indemnizatii administratori</t>
  </si>
  <si>
    <t>contributii indemnizatii</t>
  </si>
  <si>
    <t>g</t>
  </si>
  <si>
    <t>cheltuieli cu amortizari si provizioane - total</t>
  </si>
  <si>
    <t>h</t>
  </si>
  <si>
    <t>cheltuieli fond conservare regenerare - total</t>
  </si>
  <si>
    <t>cheltuieli financiare şi exceptionale</t>
  </si>
  <si>
    <t>cheltuieli cu dobânzile</t>
  </si>
  <si>
    <t>alte cheltuieli financiare</t>
  </si>
  <si>
    <t>cheltuieli rămase din cedarea activelor</t>
  </si>
  <si>
    <t>III</t>
  </si>
  <si>
    <t>REZULTATUL BRUT (TOTAL)</t>
  </si>
  <si>
    <t>IV</t>
  </si>
  <si>
    <t>FOND DE REZERVA</t>
  </si>
  <si>
    <t>V</t>
  </si>
  <si>
    <t>CHELTUIELI NEDEDUCTIBILE</t>
  </si>
  <si>
    <t>VI</t>
  </si>
  <si>
    <t>CHELTUIELI DEDUCTIBILE</t>
  </si>
  <si>
    <t>VII</t>
  </si>
  <si>
    <t>EXCEDENT IMPOZABIL - TOTAL</t>
  </si>
  <si>
    <t>VIII</t>
  </si>
  <si>
    <t>IMPOZIT PE EXCEDENT</t>
  </si>
  <si>
    <t>IX</t>
  </si>
  <si>
    <t>IMPOZIT PE EXCEDENT DATORAT</t>
  </si>
  <si>
    <t>X</t>
  </si>
  <si>
    <t>EXCEDENT DIN ANUL ANTERIOR NEREPARTIZAT</t>
  </si>
  <si>
    <t>XI</t>
  </si>
  <si>
    <t>EXCEDENT TOTAL PENTRU REPARTIZARE</t>
  </si>
  <si>
    <t>REŢINUT PENTRU REPARTIZĂRI ULTERIOARE</t>
  </si>
  <si>
    <t>XII</t>
  </si>
  <si>
    <t>EXCEDENT DE REPARTIZAT – TOTAL</t>
  </si>
  <si>
    <t>PENTRU FONDUL DE DEZVOLTARE</t>
  </si>
  <si>
    <t>PENTRU COTELE PĂRŢI ALE ASOCIAŢILOR</t>
  </si>
  <si>
    <t>studii topo (amenajare+cadastru)</t>
  </si>
  <si>
    <t>cheltuieli deplasare tractor, taf</t>
  </si>
  <si>
    <t>drepturi persoane cu contract civil</t>
  </si>
  <si>
    <t>fond mediu  (conf. L167/2010)</t>
  </si>
  <si>
    <t>cenzor extern + reevaluare</t>
  </si>
  <si>
    <t>cadouri copii + ajutoare sociale</t>
  </si>
  <si>
    <t>prima paste</t>
  </si>
  <si>
    <t>venituri din contravaloare functii protectie</t>
  </si>
  <si>
    <t>cheltuieli cu creante neexigibile</t>
  </si>
  <si>
    <t>diverse servicii cu terti (SSM, PSI, etc)</t>
  </si>
  <si>
    <t>contributie asiguratorie pentru munca</t>
  </si>
  <si>
    <t>REALIZARILE ANULUI 2018</t>
  </si>
  <si>
    <t>BUGETUL ACTIVITATII GENERALE 2019</t>
  </si>
  <si>
    <t>PREVEDERILE ANULUI 2019</t>
  </si>
  <si>
    <t>taxa peiaj</t>
  </si>
  <si>
    <t>cheltuieli neexigibile</t>
  </si>
  <si>
    <t>drepturi personal administrativ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</si>
</sst>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3" formatCode="#,##0\ _L_E_I"/>
  </numFmts>
  <fonts count="10" x14ac:knownFonts="1">
    <font>
      <sz val="10"/>
      <name val="Arial"/>
      <family val="2"/>
      <charset val="238"/>
    </font>
    <font>
      <sz val="12"/>
      <name val="Arial"/>
      <family val="2"/>
    </font>
    <font>
      <sz val="12"/>
      <color indexed="10"/>
      <name val="Arial"/>
      <family val="2"/>
    </font>
    <font>
      <sz val="12"/>
      <color indexed="15"/>
      <name val="Arial"/>
      <family val="2"/>
    </font>
    <font>
      <sz val="12"/>
      <color indexed="12"/>
      <name val="Arial"/>
      <family val="2"/>
    </font>
    <font>
      <sz val="12"/>
      <color rgb="FF00B050"/>
      <name val="Arial"/>
      <family val="2"/>
    </font>
    <font>
      <sz val="12"/>
      <color theme="9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FFC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183" fontId="0" fillId="2" borderId="0" xfId="0" applyNumberForma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183" fontId="2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3" fillId="0" borderId="2" xfId="0" applyFont="1" applyBorder="1"/>
    <xf numFmtId="183" fontId="3" fillId="2" borderId="2" xfId="0" applyNumberFormat="1" applyFont="1" applyFill="1" applyBorder="1" applyAlignment="1">
      <alignment horizontal="right"/>
    </xf>
    <xf numFmtId="0" fontId="4" fillId="0" borderId="2" xfId="0" applyFont="1" applyBorder="1"/>
    <xf numFmtId="183" fontId="4" fillId="2" borderId="2" xfId="0" applyNumberFormat="1" applyFont="1" applyFill="1" applyBorder="1" applyAlignment="1">
      <alignment horizontal="right"/>
    </xf>
    <xf numFmtId="183" fontId="1" fillId="2" borderId="2" xfId="0" applyNumberFormat="1" applyFont="1" applyFill="1" applyBorder="1" applyAlignment="1">
      <alignment horizontal="right"/>
    </xf>
    <xf numFmtId="183" fontId="5" fillId="2" borderId="2" xfId="0" applyNumberFormat="1" applyFont="1" applyFill="1" applyBorder="1" applyAlignment="1">
      <alignment horizontal="right"/>
    </xf>
    <xf numFmtId="183" fontId="6" fillId="2" borderId="2" xfId="0" applyNumberFormat="1" applyFont="1" applyFill="1" applyBorder="1" applyAlignment="1">
      <alignment horizontal="right"/>
    </xf>
    <xf numFmtId="0" fontId="1" fillId="0" borderId="3" xfId="0" applyFont="1" applyBorder="1"/>
    <xf numFmtId="183" fontId="1" fillId="2" borderId="3" xfId="0" applyNumberFormat="1" applyFont="1" applyFill="1" applyBorder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183" fontId="1" fillId="2" borderId="5" xfId="0" applyNumberFormat="1" applyFont="1" applyFill="1" applyBorder="1" applyAlignment="1">
      <alignment horizontal="right"/>
    </xf>
    <xf numFmtId="183" fontId="1" fillId="2" borderId="6" xfId="0" applyNumberFormat="1" applyFont="1" applyFill="1" applyBorder="1" applyAlignment="1">
      <alignment horizontal="right"/>
    </xf>
    <xf numFmtId="0" fontId="1" fillId="0" borderId="7" xfId="0" applyFont="1" applyBorder="1"/>
    <xf numFmtId="183" fontId="5" fillId="2" borderId="7" xfId="0" applyNumberFormat="1" applyFont="1" applyFill="1" applyBorder="1" applyAlignment="1">
      <alignment horizontal="right"/>
    </xf>
    <xf numFmtId="183" fontId="6" fillId="2" borderId="7" xfId="0" applyNumberFormat="1" applyFont="1" applyFill="1" applyBorder="1" applyAlignment="1">
      <alignment horizontal="right"/>
    </xf>
    <xf numFmtId="0" fontId="4" fillId="0" borderId="6" xfId="0" applyFont="1" applyBorder="1"/>
    <xf numFmtId="183" fontId="4" fillId="2" borderId="6" xfId="0" applyNumberFormat="1" applyFont="1" applyFill="1" applyBorder="1" applyAlignment="1">
      <alignment horizontal="right"/>
    </xf>
    <xf numFmtId="183" fontId="1" fillId="2" borderId="8" xfId="0" applyNumberFormat="1" applyFont="1" applyFill="1" applyBorder="1" applyAlignment="1">
      <alignment horizontal="right"/>
    </xf>
    <xf numFmtId="0" fontId="1" fillId="0" borderId="9" xfId="0" applyFont="1" applyBorder="1"/>
    <xf numFmtId="183" fontId="1" fillId="3" borderId="2" xfId="0" applyNumberFormat="1" applyFont="1" applyFill="1" applyBorder="1" applyAlignment="1">
      <alignment horizontal="right"/>
    </xf>
    <xf numFmtId="0" fontId="1" fillId="0" borderId="10" xfId="0" applyFont="1" applyBorder="1"/>
    <xf numFmtId="183" fontId="7" fillId="2" borderId="2" xfId="0" applyNumberFormat="1" applyFont="1" applyFill="1" applyBorder="1" applyAlignment="1">
      <alignment horizontal="right"/>
    </xf>
    <xf numFmtId="183" fontId="8" fillId="2" borderId="2" xfId="0" applyNumberFormat="1" applyFont="1" applyFill="1" applyBorder="1" applyAlignment="1">
      <alignment horizontal="right"/>
    </xf>
    <xf numFmtId="183" fontId="2" fillId="2" borderId="2" xfId="0" applyNumberFormat="1" applyFont="1" applyFill="1" applyBorder="1"/>
    <xf numFmtId="0" fontId="1" fillId="2" borderId="2" xfId="0" applyFont="1" applyFill="1" applyBorder="1"/>
    <xf numFmtId="183" fontId="3" fillId="2" borderId="2" xfId="0" applyNumberFormat="1" applyFont="1" applyFill="1" applyBorder="1"/>
    <xf numFmtId="183" fontId="4" fillId="2" borderId="2" xfId="0" applyNumberFormat="1" applyFont="1" applyFill="1" applyBorder="1"/>
    <xf numFmtId="183" fontId="1" fillId="2" borderId="2" xfId="0" applyNumberFormat="1" applyFont="1" applyFill="1" applyBorder="1"/>
    <xf numFmtId="183" fontId="5" fillId="2" borderId="2" xfId="0" applyNumberFormat="1" applyFont="1" applyFill="1" applyBorder="1"/>
    <xf numFmtId="183" fontId="6" fillId="2" borderId="2" xfId="0" applyNumberFormat="1" applyFont="1" applyFill="1" applyBorder="1"/>
    <xf numFmtId="183" fontId="1" fillId="2" borderId="3" xfId="0" applyNumberFormat="1" applyFont="1" applyFill="1" applyBorder="1"/>
    <xf numFmtId="183" fontId="1" fillId="2" borderId="5" xfId="0" applyNumberFormat="1" applyFont="1" applyFill="1" applyBorder="1"/>
    <xf numFmtId="183" fontId="6" fillId="2" borderId="7" xfId="0" applyNumberFormat="1" applyFont="1" applyFill="1" applyBorder="1"/>
    <xf numFmtId="183" fontId="4" fillId="2" borderId="6" xfId="0" applyNumberFormat="1" applyFont="1" applyFill="1" applyBorder="1"/>
    <xf numFmtId="183" fontId="1" fillId="2" borderId="8" xfId="0" applyNumberFormat="1" applyFont="1" applyFill="1" applyBorder="1"/>
    <xf numFmtId="183" fontId="1" fillId="2" borderId="6" xfId="0" applyNumberFormat="1" applyFont="1" applyFill="1" applyBorder="1"/>
    <xf numFmtId="183" fontId="9" fillId="2" borderId="2" xfId="0" applyNumberFormat="1" applyFont="1" applyFill="1" applyBorder="1"/>
    <xf numFmtId="183" fontId="9" fillId="2" borderId="7" xfId="0" applyNumberFormat="1" applyFont="1" applyFill="1" applyBorder="1"/>
    <xf numFmtId="183" fontId="1" fillId="3" borderId="2" xfId="0" applyNumberFormat="1" applyFont="1" applyFill="1" applyBorder="1"/>
    <xf numFmtId="0" fontId="3" fillId="0" borderId="2" xfId="0" applyFont="1" applyBorder="1"/>
    <xf numFmtId="0" fontId="2" fillId="0" borderId="2" xfId="0" applyFont="1" applyBorder="1"/>
    <xf numFmtId="0" fontId="4" fillId="0" borderId="2" xfId="0" applyFont="1" applyBorder="1"/>
    <xf numFmtId="0" fontId="4" fillId="0" borderId="6" xfId="0" applyFont="1" applyBorder="1"/>
    <xf numFmtId="0" fontId="4" fillId="0" borderId="2" xfId="0" applyFont="1" applyBorder="1" applyAlignment="1">
      <alignment textRotation="90"/>
    </xf>
    <xf numFmtId="0" fontId="4" fillId="0" borderId="2" xfId="0" applyFont="1" applyBorder="1" applyAlignment="1">
      <alignment horizontal="center" vertical="center" textRotation="90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abSelected="1" workbookViewId="0">
      <pane ySplit="6" topLeftCell="A137" activePane="bottomLeft" state="frozen"/>
      <selection pane="bottomLeft" activeCell="A155" sqref="A155:IV252"/>
    </sheetView>
  </sheetViews>
  <sheetFormatPr defaultRowHeight="12.75" x14ac:dyDescent="0.2"/>
  <cols>
    <col min="1" max="1" width="3.140625" customWidth="1"/>
    <col min="2" max="2" width="3" customWidth="1"/>
    <col min="3" max="4" width="2.7109375" customWidth="1"/>
    <col min="5" max="5" width="37.42578125" customWidth="1"/>
    <col min="6" max="6" width="15.140625" customWidth="1"/>
    <col min="7" max="7" width="16.42578125" customWidth="1"/>
  </cols>
  <sheetData>
    <row r="1" spans="1:7" ht="15" x14ac:dyDescent="0.2">
      <c r="A1" s="2"/>
      <c r="B1" s="2"/>
      <c r="C1" s="2"/>
      <c r="D1" s="2"/>
      <c r="E1" s="2" t="s">
        <v>0</v>
      </c>
      <c r="F1" s="2"/>
      <c r="G1" s="2"/>
    </row>
    <row r="2" spans="1:7" ht="15" x14ac:dyDescent="0.2">
      <c r="A2" s="2"/>
      <c r="B2" s="2"/>
      <c r="C2" s="2"/>
      <c r="D2" s="2"/>
      <c r="E2" s="2"/>
      <c r="F2" s="2"/>
      <c r="G2" s="2"/>
    </row>
    <row r="3" spans="1:7" ht="15" x14ac:dyDescent="0.2">
      <c r="A3" s="2"/>
      <c r="B3" s="2"/>
      <c r="C3" s="2"/>
      <c r="D3" s="2"/>
      <c r="E3" s="2"/>
      <c r="F3" s="3" t="s">
        <v>153</v>
      </c>
      <c r="G3" s="2"/>
    </row>
    <row r="4" spans="1:7" ht="15" x14ac:dyDescent="0.2">
      <c r="A4" s="4"/>
      <c r="B4" s="4"/>
      <c r="C4" s="4"/>
      <c r="D4" s="4"/>
      <c r="E4" s="4"/>
      <c r="F4" s="4" t="s">
        <v>1</v>
      </c>
      <c r="G4" s="4"/>
    </row>
    <row r="5" spans="1:7" ht="45" x14ac:dyDescent="0.2">
      <c r="A5" s="5"/>
      <c r="B5" s="5"/>
      <c r="C5" s="5"/>
      <c r="D5" s="5"/>
      <c r="E5" s="6" t="s">
        <v>2</v>
      </c>
      <c r="F5" s="7" t="s">
        <v>152</v>
      </c>
      <c r="G5" s="7" t="s">
        <v>154</v>
      </c>
    </row>
    <row r="6" spans="1:7" ht="15" x14ac:dyDescent="0.2">
      <c r="A6" s="5"/>
      <c r="B6" s="5"/>
      <c r="C6" s="5"/>
      <c r="D6" s="5"/>
      <c r="E6" s="8"/>
      <c r="F6" s="9" t="s">
        <v>3</v>
      </c>
      <c r="G6" s="8" t="s">
        <v>3</v>
      </c>
    </row>
    <row r="7" spans="1:7" ht="15" x14ac:dyDescent="0.2">
      <c r="A7" s="11" t="s">
        <v>4</v>
      </c>
      <c r="B7" s="55" t="s">
        <v>5</v>
      </c>
      <c r="C7" s="55"/>
      <c r="D7" s="55"/>
      <c r="E7" s="55"/>
      <c r="F7" s="12">
        <f>F9+F37</f>
        <v>4672517</v>
      </c>
      <c r="G7" s="38">
        <f>G9+G37</f>
        <v>5349605</v>
      </c>
    </row>
    <row r="8" spans="1:7" ht="15" x14ac:dyDescent="0.2">
      <c r="A8" s="5"/>
      <c r="B8" s="5" t="s">
        <v>6</v>
      </c>
      <c r="C8" s="5"/>
      <c r="D8" s="5"/>
      <c r="E8" s="5"/>
      <c r="F8" s="13"/>
      <c r="G8" s="39"/>
    </row>
    <row r="9" spans="1:7" ht="15" x14ac:dyDescent="0.2">
      <c r="A9" s="5"/>
      <c r="B9" s="14">
        <v>1</v>
      </c>
      <c r="C9" s="54" t="s">
        <v>7</v>
      </c>
      <c r="D9" s="54"/>
      <c r="E9" s="54"/>
      <c r="F9" s="15">
        <f>F11+F29</f>
        <v>4462099</v>
      </c>
      <c r="G9" s="40">
        <f>G11+G29</f>
        <v>4836651</v>
      </c>
    </row>
    <row r="10" spans="1:7" ht="15" x14ac:dyDescent="0.2">
      <c r="A10" s="5"/>
      <c r="B10" s="5"/>
      <c r="C10" s="5" t="s">
        <v>8</v>
      </c>
      <c r="D10" s="5"/>
      <c r="E10" s="5"/>
      <c r="F10" s="13"/>
      <c r="G10" s="39"/>
    </row>
    <row r="11" spans="1:7" ht="15" x14ac:dyDescent="0.2">
      <c r="A11" s="5"/>
      <c r="B11" s="5"/>
      <c r="C11" s="16" t="s">
        <v>9</v>
      </c>
      <c r="D11" s="56" t="s">
        <v>10</v>
      </c>
      <c r="E11" s="56"/>
      <c r="F11" s="17">
        <f>SUM(F13:F28)</f>
        <v>4135092</v>
      </c>
      <c r="G11" s="41">
        <f>SUM(G13:G28)</f>
        <v>4736175</v>
      </c>
    </row>
    <row r="12" spans="1:7" ht="15" x14ac:dyDescent="0.2">
      <c r="A12" s="5"/>
      <c r="B12" s="5"/>
      <c r="C12" s="5"/>
      <c r="D12" s="5" t="s">
        <v>8</v>
      </c>
      <c r="E12" s="5"/>
      <c r="F12" s="13"/>
      <c r="G12" s="39"/>
    </row>
    <row r="13" spans="1:7" ht="15" x14ac:dyDescent="0.2">
      <c r="A13" s="5"/>
      <c r="B13" s="5"/>
      <c r="C13" s="5"/>
      <c r="D13" s="5" t="s">
        <v>11</v>
      </c>
      <c r="E13" s="5" t="s">
        <v>12</v>
      </c>
      <c r="F13" s="18">
        <v>3304103</v>
      </c>
      <c r="G13" s="42">
        <v>3804401</v>
      </c>
    </row>
    <row r="14" spans="1:7" ht="15" x14ac:dyDescent="0.2">
      <c r="A14" s="5"/>
      <c r="B14" s="5"/>
      <c r="C14" s="5"/>
      <c r="D14" s="5" t="s">
        <v>11</v>
      </c>
      <c r="E14" s="5" t="s">
        <v>13</v>
      </c>
      <c r="F14" s="19"/>
      <c r="G14" s="42"/>
    </row>
    <row r="15" spans="1:7" ht="15" x14ac:dyDescent="0.2">
      <c r="A15" s="5"/>
      <c r="B15" s="5"/>
      <c r="C15" s="5"/>
      <c r="D15" s="5" t="s">
        <v>11</v>
      </c>
      <c r="E15" s="5" t="s">
        <v>14</v>
      </c>
      <c r="F15" s="18">
        <v>576286</v>
      </c>
      <c r="G15" s="42">
        <v>652608</v>
      </c>
    </row>
    <row r="16" spans="1:7" ht="15" x14ac:dyDescent="0.2">
      <c r="A16" s="5"/>
      <c r="B16" s="5"/>
      <c r="C16" s="5"/>
      <c r="D16" s="5" t="s">
        <v>11</v>
      </c>
      <c r="E16" s="5" t="s">
        <v>15</v>
      </c>
      <c r="F16" s="18">
        <v>18144</v>
      </c>
      <c r="G16" s="42">
        <v>26460</v>
      </c>
    </row>
    <row r="17" spans="1:7" ht="15" x14ac:dyDescent="0.2">
      <c r="A17" s="5"/>
      <c r="B17" s="5"/>
      <c r="C17" s="5"/>
      <c r="D17" s="5" t="s">
        <v>11</v>
      </c>
      <c r="E17" s="5" t="s">
        <v>16</v>
      </c>
      <c r="F17" s="19"/>
      <c r="G17" s="42"/>
    </row>
    <row r="18" spans="1:7" ht="15" x14ac:dyDescent="0.2">
      <c r="A18" s="5"/>
      <c r="B18" s="5"/>
      <c r="C18" s="5"/>
      <c r="D18" s="5" t="s">
        <v>11</v>
      </c>
      <c r="E18" s="2" t="s">
        <v>17</v>
      </c>
      <c r="F18" s="19"/>
      <c r="G18" s="42"/>
    </row>
    <row r="19" spans="1:7" ht="15" x14ac:dyDescent="0.2">
      <c r="A19" s="5"/>
      <c r="B19" s="5"/>
      <c r="C19" s="5"/>
      <c r="D19" s="5" t="s">
        <v>11</v>
      </c>
      <c r="E19" s="5" t="s">
        <v>18</v>
      </c>
      <c r="F19" s="19"/>
      <c r="G19" s="42"/>
    </row>
    <row r="20" spans="1:7" ht="15" x14ac:dyDescent="0.2">
      <c r="A20" s="5"/>
      <c r="B20" s="5"/>
      <c r="C20" s="5"/>
      <c r="D20" s="5" t="s">
        <v>11</v>
      </c>
      <c r="E20" s="5" t="s">
        <v>19</v>
      </c>
      <c r="F20" s="18">
        <v>220878</v>
      </c>
      <c r="G20" s="42">
        <v>228872</v>
      </c>
    </row>
    <row r="21" spans="1:7" ht="15" x14ac:dyDescent="0.2">
      <c r="A21" s="5"/>
      <c r="B21" s="5"/>
      <c r="C21" s="5"/>
      <c r="D21" s="5" t="s">
        <v>11</v>
      </c>
      <c r="E21" s="5" t="s">
        <v>20</v>
      </c>
      <c r="F21" s="18">
        <v>0</v>
      </c>
      <c r="G21" s="42">
        <v>8834</v>
      </c>
    </row>
    <row r="22" spans="1:7" ht="15" x14ac:dyDescent="0.2">
      <c r="A22" s="5"/>
      <c r="B22" s="5"/>
      <c r="C22" s="5"/>
      <c r="D22" s="5" t="s">
        <v>11</v>
      </c>
      <c r="E22" s="5" t="s">
        <v>21</v>
      </c>
      <c r="F22" s="18">
        <v>7681</v>
      </c>
      <c r="G22" s="42">
        <v>7000</v>
      </c>
    </row>
    <row r="23" spans="1:7" ht="15" x14ac:dyDescent="0.2">
      <c r="A23" s="5"/>
      <c r="B23" s="5"/>
      <c r="C23" s="5"/>
      <c r="D23" s="5" t="s">
        <v>11</v>
      </c>
      <c r="E23" s="5" t="s">
        <v>22</v>
      </c>
      <c r="F23" s="18">
        <v>8000</v>
      </c>
      <c r="G23" s="42">
        <v>8000</v>
      </c>
    </row>
    <row r="24" spans="1:7" ht="15" x14ac:dyDescent="0.2">
      <c r="A24" s="5"/>
      <c r="B24" s="5"/>
      <c r="C24" s="5"/>
      <c r="D24" s="5" t="s">
        <v>11</v>
      </c>
      <c r="E24" s="5" t="s">
        <v>23</v>
      </c>
      <c r="F24" s="20"/>
      <c r="G24" s="51"/>
    </row>
    <row r="25" spans="1:7" ht="15" x14ac:dyDescent="0.2">
      <c r="A25" s="5"/>
      <c r="B25" s="5"/>
      <c r="C25" s="5"/>
      <c r="D25" s="5" t="s">
        <v>11</v>
      </c>
      <c r="E25" s="5"/>
      <c r="F25" s="20"/>
      <c r="G25" s="44"/>
    </row>
    <row r="26" spans="1:7" ht="15" x14ac:dyDescent="0.2">
      <c r="A26" s="5"/>
      <c r="B26" s="5"/>
      <c r="C26" s="5"/>
      <c r="D26" s="10" t="s">
        <v>11</v>
      </c>
      <c r="E26" s="11"/>
      <c r="F26" s="20"/>
      <c r="G26" s="44"/>
    </row>
    <row r="27" spans="1:7" ht="15" x14ac:dyDescent="0.2">
      <c r="A27" s="5"/>
      <c r="B27" s="5"/>
      <c r="C27" s="5"/>
      <c r="D27" s="5" t="s">
        <v>11</v>
      </c>
      <c r="E27" s="11"/>
      <c r="F27" s="20"/>
      <c r="G27" s="44"/>
    </row>
    <row r="28" spans="1:7" ht="15" x14ac:dyDescent="0.2">
      <c r="A28" s="5"/>
      <c r="B28" s="5"/>
      <c r="C28" s="5"/>
      <c r="D28" s="5" t="s">
        <v>11</v>
      </c>
      <c r="E28" s="11"/>
      <c r="F28" s="18"/>
      <c r="G28" s="42"/>
    </row>
    <row r="29" spans="1:7" ht="15" x14ac:dyDescent="0.2">
      <c r="A29" s="5"/>
      <c r="B29" s="5"/>
      <c r="C29" s="16" t="s">
        <v>24</v>
      </c>
      <c r="D29" s="56" t="s">
        <v>25</v>
      </c>
      <c r="E29" s="56"/>
      <c r="F29" s="17">
        <f>SUM(F31:F36)</f>
        <v>327007</v>
      </c>
      <c r="G29" s="41">
        <f>SUM(G31:G36)</f>
        <v>100476</v>
      </c>
    </row>
    <row r="30" spans="1:7" ht="15" x14ac:dyDescent="0.2">
      <c r="A30" s="5"/>
      <c r="B30" s="5"/>
      <c r="C30" s="5"/>
      <c r="D30" s="5" t="s">
        <v>8</v>
      </c>
      <c r="E30" s="5"/>
      <c r="F30" s="18"/>
      <c r="G30" s="42"/>
    </row>
    <row r="31" spans="1:7" ht="15" x14ac:dyDescent="0.2">
      <c r="A31" s="5"/>
      <c r="B31" s="5"/>
      <c r="C31" s="5"/>
      <c r="D31" s="5" t="s">
        <v>11</v>
      </c>
      <c r="E31" s="5" t="s">
        <v>26</v>
      </c>
      <c r="F31" s="18"/>
      <c r="G31" s="42"/>
    </row>
    <row r="32" spans="1:7" ht="15" x14ac:dyDescent="0.2">
      <c r="A32" s="5"/>
      <c r="B32" s="5"/>
      <c r="C32" s="5"/>
      <c r="D32" s="5" t="s">
        <v>11</v>
      </c>
      <c r="E32" s="5" t="s">
        <v>27</v>
      </c>
      <c r="F32" s="20"/>
      <c r="G32" s="44"/>
    </row>
    <row r="33" spans="1:7" ht="15" x14ac:dyDescent="0.2">
      <c r="A33" s="5"/>
      <c r="B33" s="5"/>
      <c r="C33" s="5"/>
      <c r="D33" s="5" t="s">
        <v>11</v>
      </c>
      <c r="E33" s="5" t="s">
        <v>28</v>
      </c>
      <c r="F33" s="18">
        <v>200000</v>
      </c>
      <c r="G33" s="44"/>
    </row>
    <row r="34" spans="1:7" ht="15" x14ac:dyDescent="0.2">
      <c r="A34" s="5"/>
      <c r="B34" s="5"/>
      <c r="C34" s="5"/>
      <c r="D34" s="5" t="s">
        <v>11</v>
      </c>
      <c r="E34" s="5" t="s">
        <v>29</v>
      </c>
      <c r="F34" s="18">
        <v>93739</v>
      </c>
      <c r="G34" s="42">
        <v>35478</v>
      </c>
    </row>
    <row r="35" spans="1:7" ht="15" x14ac:dyDescent="0.2">
      <c r="A35" s="5"/>
      <c r="B35" s="5"/>
      <c r="C35" s="5"/>
      <c r="D35" s="5" t="s">
        <v>11</v>
      </c>
      <c r="E35" s="5" t="s">
        <v>30</v>
      </c>
      <c r="F35" s="19"/>
      <c r="G35" s="43"/>
    </row>
    <row r="36" spans="1:7" ht="15" x14ac:dyDescent="0.2">
      <c r="A36" s="5"/>
      <c r="B36" s="5"/>
      <c r="C36" s="5"/>
      <c r="D36" s="5" t="s">
        <v>11</v>
      </c>
      <c r="E36" s="5" t="s">
        <v>31</v>
      </c>
      <c r="F36" s="18">
        <v>33268</v>
      </c>
      <c r="G36" s="42">
        <v>64998</v>
      </c>
    </row>
    <row r="37" spans="1:7" ht="15" x14ac:dyDescent="0.2">
      <c r="A37" s="5"/>
      <c r="B37" s="14">
        <v>2</v>
      </c>
      <c r="C37" s="54" t="s">
        <v>32</v>
      </c>
      <c r="D37" s="54"/>
      <c r="E37" s="54"/>
      <c r="F37" s="15">
        <f>SUM(F39:F45)</f>
        <v>210418</v>
      </c>
      <c r="G37" s="40">
        <f>SUM(G39:G45)</f>
        <v>512954</v>
      </c>
    </row>
    <row r="38" spans="1:7" ht="15" x14ac:dyDescent="0.2">
      <c r="A38" s="5"/>
      <c r="B38" s="5"/>
      <c r="C38" s="5"/>
      <c r="D38" s="5" t="s">
        <v>8</v>
      </c>
      <c r="E38" s="5"/>
      <c r="F38" s="18"/>
      <c r="G38" s="42"/>
    </row>
    <row r="39" spans="1:7" ht="15" x14ac:dyDescent="0.2">
      <c r="A39" s="5"/>
      <c r="B39" s="5"/>
      <c r="C39" s="5"/>
      <c r="D39" s="5" t="s">
        <v>11</v>
      </c>
      <c r="E39" s="5" t="s">
        <v>33</v>
      </c>
      <c r="F39" s="18">
        <v>8010</v>
      </c>
      <c r="G39" s="42">
        <v>5000</v>
      </c>
    </row>
    <row r="40" spans="1:7" ht="15" x14ac:dyDescent="0.2">
      <c r="A40" s="5"/>
      <c r="B40" s="5"/>
      <c r="C40" s="5"/>
      <c r="D40" s="5" t="s">
        <v>11</v>
      </c>
      <c r="E40" s="5" t="s">
        <v>34</v>
      </c>
      <c r="F40" s="19"/>
      <c r="G40" s="51"/>
    </row>
    <row r="41" spans="1:7" ht="15" x14ac:dyDescent="0.2">
      <c r="A41" s="5"/>
      <c r="B41" s="5"/>
      <c r="C41" s="5"/>
      <c r="D41" s="5" t="s">
        <v>11</v>
      </c>
      <c r="E41" s="5" t="s">
        <v>35</v>
      </c>
      <c r="F41" s="19"/>
      <c r="G41" s="51"/>
    </row>
    <row r="42" spans="1:7" ht="15" x14ac:dyDescent="0.2">
      <c r="A42" s="5"/>
      <c r="B42" s="5"/>
      <c r="C42" s="5"/>
      <c r="D42" s="5" t="s">
        <v>11</v>
      </c>
      <c r="E42" s="5" t="s">
        <v>36</v>
      </c>
      <c r="F42" s="19"/>
      <c r="G42" s="51"/>
    </row>
    <row r="43" spans="1:7" ht="15" x14ac:dyDescent="0.2">
      <c r="A43" s="5"/>
      <c r="B43" s="5"/>
      <c r="C43" s="5"/>
      <c r="D43" s="5" t="s">
        <v>11</v>
      </c>
      <c r="E43" s="5" t="s">
        <v>148</v>
      </c>
      <c r="F43" s="19"/>
      <c r="G43" s="42">
        <v>305546</v>
      </c>
    </row>
    <row r="44" spans="1:7" ht="15" x14ac:dyDescent="0.2">
      <c r="A44" s="5"/>
      <c r="B44" s="5"/>
      <c r="C44" s="5"/>
      <c r="D44" s="5" t="s">
        <v>11</v>
      </c>
      <c r="E44" s="5" t="s">
        <v>37</v>
      </c>
      <c r="F44" s="18">
        <v>202408</v>
      </c>
      <c r="G44" s="42">
        <v>202408</v>
      </c>
    </row>
    <row r="45" spans="1:7" ht="15" x14ac:dyDescent="0.2">
      <c r="A45" s="5"/>
      <c r="B45" s="5"/>
      <c r="C45" s="5"/>
      <c r="D45" s="5" t="s">
        <v>11</v>
      </c>
      <c r="E45" s="5" t="s">
        <v>38</v>
      </c>
      <c r="F45" s="18"/>
      <c r="G45" s="42"/>
    </row>
    <row r="46" spans="1:7" ht="15" x14ac:dyDescent="0.2">
      <c r="A46" s="11" t="s">
        <v>39</v>
      </c>
      <c r="B46" s="55" t="s">
        <v>40</v>
      </c>
      <c r="C46" s="55"/>
      <c r="D46" s="55"/>
      <c r="E46" s="55"/>
      <c r="F46" s="12">
        <f>F48+F132</f>
        <v>2693501</v>
      </c>
      <c r="G46" s="38">
        <f>G48+G132</f>
        <v>3419644.78</v>
      </c>
    </row>
    <row r="47" spans="1:7" ht="15" x14ac:dyDescent="0.2">
      <c r="A47" s="5"/>
      <c r="B47" s="5" t="s">
        <v>8</v>
      </c>
      <c r="C47" s="5"/>
      <c r="D47" s="5"/>
      <c r="E47" s="5"/>
      <c r="F47" s="18"/>
      <c r="G47" s="42"/>
    </row>
    <row r="48" spans="1:7" ht="15" x14ac:dyDescent="0.2">
      <c r="A48" s="5"/>
      <c r="B48" s="14">
        <v>1</v>
      </c>
      <c r="C48" s="54" t="s">
        <v>41</v>
      </c>
      <c r="D48" s="54"/>
      <c r="E48" s="54"/>
      <c r="F48" s="15">
        <f>F50+F74+F89+F97+F109+F122+F129+F130</f>
        <v>2689777</v>
      </c>
      <c r="G48" s="40">
        <f>G50+G74+G89+G97+G109+G122+G129+G130</f>
        <v>3419644.78</v>
      </c>
    </row>
    <row r="49" spans="1:7" ht="15" x14ac:dyDescent="0.2">
      <c r="A49" s="5"/>
      <c r="B49" s="5"/>
      <c r="C49" s="5" t="s">
        <v>8</v>
      </c>
      <c r="D49" s="5"/>
      <c r="E49" s="5"/>
      <c r="F49" s="18"/>
      <c r="G49" s="42"/>
    </row>
    <row r="50" spans="1:7" ht="15" x14ac:dyDescent="0.2">
      <c r="A50" s="5"/>
      <c r="B50" s="5"/>
      <c r="C50" s="16" t="s">
        <v>9</v>
      </c>
      <c r="D50" s="56" t="s">
        <v>42</v>
      </c>
      <c r="E50" s="56"/>
      <c r="F50" s="17">
        <f>SUM(F53:F73)</f>
        <v>126539</v>
      </c>
      <c r="G50" s="41">
        <f>SUM(G53:G73)</f>
        <v>85522</v>
      </c>
    </row>
    <row r="51" spans="1:7" ht="15" x14ac:dyDescent="0.2">
      <c r="A51" s="5"/>
      <c r="B51" s="5"/>
      <c r="C51" s="16"/>
      <c r="D51" s="16"/>
      <c r="E51" s="16" t="s">
        <v>43</v>
      </c>
      <c r="F51" s="17"/>
      <c r="G51" s="41"/>
    </row>
    <row r="52" spans="1:7" ht="15.75" thickBot="1" x14ac:dyDescent="0.25">
      <c r="A52" s="5"/>
      <c r="B52" s="5"/>
      <c r="C52" s="21"/>
      <c r="D52" s="21" t="s">
        <v>8</v>
      </c>
      <c r="E52" s="21"/>
      <c r="F52" s="22"/>
      <c r="G52" s="45"/>
    </row>
    <row r="53" spans="1:7" ht="15" x14ac:dyDescent="0.2">
      <c r="A53" s="5"/>
      <c r="B53" s="23"/>
      <c r="C53" s="58" t="s">
        <v>43</v>
      </c>
      <c r="D53" s="24" t="s">
        <v>11</v>
      </c>
      <c r="E53" s="24" t="s">
        <v>44</v>
      </c>
      <c r="F53" s="25">
        <v>9500</v>
      </c>
      <c r="G53" s="46">
        <v>9900</v>
      </c>
    </row>
    <row r="54" spans="1:7" ht="15" x14ac:dyDescent="0.2">
      <c r="A54" s="5"/>
      <c r="B54" s="23"/>
      <c r="C54" s="58"/>
      <c r="D54" s="5" t="s">
        <v>11</v>
      </c>
      <c r="E54" s="5" t="s">
        <v>45</v>
      </c>
      <c r="F54" s="18">
        <v>7748</v>
      </c>
      <c r="G54" s="42">
        <v>4428</v>
      </c>
    </row>
    <row r="55" spans="1:7" ht="15" x14ac:dyDescent="0.2">
      <c r="A55" s="5"/>
      <c r="B55" s="23"/>
      <c r="C55" s="58"/>
      <c r="D55" s="5" t="s">
        <v>11</v>
      </c>
      <c r="E55" s="5" t="s">
        <v>46</v>
      </c>
      <c r="F55" s="19"/>
      <c r="G55" s="51"/>
    </row>
    <row r="56" spans="1:7" ht="15.75" thickBot="1" x14ac:dyDescent="0.25">
      <c r="A56" s="5"/>
      <c r="B56" s="23"/>
      <c r="C56" s="58"/>
      <c r="D56" s="5" t="s">
        <v>11</v>
      </c>
      <c r="E56" s="5" t="s">
        <v>47</v>
      </c>
      <c r="F56" s="19"/>
      <c r="G56" s="51"/>
    </row>
    <row r="57" spans="1:7" ht="15.75" thickBot="1" x14ac:dyDescent="0.25">
      <c r="A57" s="5"/>
      <c r="B57" s="23"/>
      <c r="C57" s="59" t="s">
        <v>48</v>
      </c>
      <c r="D57" s="5" t="s">
        <v>11</v>
      </c>
      <c r="E57" s="24" t="s">
        <v>49</v>
      </c>
      <c r="F57" s="36">
        <v>15837</v>
      </c>
      <c r="G57" s="51"/>
    </row>
    <row r="58" spans="1:7" ht="15" x14ac:dyDescent="0.2">
      <c r="A58" s="5"/>
      <c r="B58" s="23"/>
      <c r="C58" s="59"/>
      <c r="D58" s="5" t="s">
        <v>11</v>
      </c>
      <c r="E58" s="24" t="s">
        <v>50</v>
      </c>
      <c r="F58" s="18">
        <v>4883</v>
      </c>
      <c r="G58" s="51"/>
    </row>
    <row r="59" spans="1:7" ht="15" x14ac:dyDescent="0.2">
      <c r="A59" s="5"/>
      <c r="B59" s="23"/>
      <c r="C59" s="59"/>
      <c r="D59" s="5" t="s">
        <v>11</v>
      </c>
      <c r="E59" s="5" t="s">
        <v>51</v>
      </c>
      <c r="F59" s="18">
        <v>6795</v>
      </c>
      <c r="G59" s="51"/>
    </row>
    <row r="60" spans="1:7" ht="15" x14ac:dyDescent="0.2">
      <c r="A60" s="5"/>
      <c r="B60" s="23"/>
      <c r="C60" s="59"/>
      <c r="D60" s="5" t="s">
        <v>11</v>
      </c>
      <c r="E60" s="5" t="s">
        <v>52</v>
      </c>
      <c r="F60" s="18">
        <v>1548</v>
      </c>
      <c r="G60" s="51"/>
    </row>
    <row r="61" spans="1:7" ht="15" x14ac:dyDescent="0.2">
      <c r="A61" s="5"/>
      <c r="B61" s="23"/>
      <c r="C61" s="59"/>
      <c r="D61" s="5" t="s">
        <v>11</v>
      </c>
      <c r="E61" s="5" t="s">
        <v>53</v>
      </c>
      <c r="F61" s="19"/>
      <c r="G61" s="51"/>
    </row>
    <row r="62" spans="1:7" ht="15" x14ac:dyDescent="0.2">
      <c r="A62" s="5"/>
      <c r="B62" s="23"/>
      <c r="C62" s="59"/>
      <c r="D62" s="5" t="s">
        <v>11</v>
      </c>
      <c r="E62" s="5" t="s">
        <v>54</v>
      </c>
      <c r="F62" s="18">
        <v>0</v>
      </c>
      <c r="G62" s="51"/>
    </row>
    <row r="63" spans="1:7" ht="15" x14ac:dyDescent="0.2">
      <c r="A63" s="5"/>
      <c r="B63" s="23"/>
      <c r="C63" s="59"/>
      <c r="D63" s="5" t="s">
        <v>11</v>
      </c>
      <c r="E63" s="5" t="s">
        <v>55</v>
      </c>
      <c r="F63" s="18">
        <v>0</v>
      </c>
      <c r="G63" s="51"/>
    </row>
    <row r="64" spans="1:7" ht="15.75" thickBot="1" x14ac:dyDescent="0.25">
      <c r="A64" s="5"/>
      <c r="B64" s="23"/>
      <c r="C64" s="59"/>
      <c r="D64" s="27"/>
      <c r="E64" s="27"/>
      <c r="F64" s="28"/>
      <c r="G64" s="52"/>
    </row>
    <row r="65" spans="1:7" ht="15.75" thickBot="1" x14ac:dyDescent="0.25">
      <c r="A65" s="5"/>
      <c r="B65" s="23"/>
      <c r="C65" s="58" t="s">
        <v>56</v>
      </c>
      <c r="D65" s="24" t="s">
        <v>11</v>
      </c>
      <c r="E65" s="24" t="s">
        <v>57</v>
      </c>
      <c r="F65" s="25">
        <v>7497</v>
      </c>
      <c r="G65" s="46">
        <v>8000</v>
      </c>
    </row>
    <row r="66" spans="1:7" ht="15" x14ac:dyDescent="0.2">
      <c r="A66" s="5"/>
      <c r="B66" s="23"/>
      <c r="C66" s="58"/>
      <c r="D66" s="5" t="s">
        <v>11</v>
      </c>
      <c r="E66" s="24" t="s">
        <v>58</v>
      </c>
      <c r="F66" s="18">
        <v>1985</v>
      </c>
      <c r="G66" s="42">
        <v>2080</v>
      </c>
    </row>
    <row r="67" spans="1:7" ht="15" x14ac:dyDescent="0.2">
      <c r="A67" s="5"/>
      <c r="B67" s="23"/>
      <c r="C67" s="58"/>
      <c r="D67" s="5" t="s">
        <v>11</v>
      </c>
      <c r="E67" s="5" t="s">
        <v>59</v>
      </c>
      <c r="F67" s="18">
        <v>8452</v>
      </c>
      <c r="G67" s="42">
        <v>7694</v>
      </c>
    </row>
    <row r="68" spans="1:7" ht="15" x14ac:dyDescent="0.2">
      <c r="A68" s="5"/>
      <c r="B68" s="23"/>
      <c r="C68" s="58"/>
      <c r="D68" s="5" t="s">
        <v>11</v>
      </c>
      <c r="E68" s="5" t="s">
        <v>60</v>
      </c>
      <c r="F68" s="18">
        <v>9348</v>
      </c>
      <c r="G68" s="42">
        <v>4000</v>
      </c>
    </row>
    <row r="69" spans="1:7" ht="15" x14ac:dyDescent="0.2">
      <c r="A69" s="5"/>
      <c r="B69" s="23"/>
      <c r="C69" s="58"/>
      <c r="D69" s="5" t="s">
        <v>11</v>
      </c>
      <c r="E69" s="5" t="s">
        <v>61</v>
      </c>
      <c r="F69" s="18">
        <v>17133</v>
      </c>
      <c r="G69" s="42">
        <v>13920</v>
      </c>
    </row>
    <row r="70" spans="1:7" ht="15" x14ac:dyDescent="0.2">
      <c r="A70" s="5"/>
      <c r="B70" s="23"/>
      <c r="C70" s="58"/>
      <c r="D70" s="5" t="s">
        <v>11</v>
      </c>
      <c r="E70" s="5" t="s">
        <v>62</v>
      </c>
      <c r="F70" s="18">
        <v>18813</v>
      </c>
      <c r="G70" s="42">
        <v>18500</v>
      </c>
    </row>
    <row r="71" spans="1:7" ht="15" x14ac:dyDescent="0.2">
      <c r="A71" s="5"/>
      <c r="B71" s="23"/>
      <c r="C71" s="58"/>
      <c r="D71" s="5" t="s">
        <v>11</v>
      </c>
      <c r="E71" s="5" t="s">
        <v>63</v>
      </c>
      <c r="F71" s="18">
        <v>2580</v>
      </c>
      <c r="G71" s="42">
        <v>3000</v>
      </c>
    </row>
    <row r="72" spans="1:7" ht="15" x14ac:dyDescent="0.2">
      <c r="A72" s="5"/>
      <c r="B72" s="23"/>
      <c r="C72" s="58"/>
      <c r="D72" s="5" t="s">
        <v>11</v>
      </c>
      <c r="E72" s="5" t="s">
        <v>64</v>
      </c>
      <c r="F72" s="18">
        <v>14420</v>
      </c>
      <c r="G72" s="42">
        <v>14000</v>
      </c>
    </row>
    <row r="73" spans="1:7" ht="15.75" thickBot="1" x14ac:dyDescent="0.25">
      <c r="A73" s="5"/>
      <c r="B73" s="23"/>
      <c r="C73" s="58"/>
      <c r="D73" s="5" t="s">
        <v>11</v>
      </c>
      <c r="E73" s="27" t="s">
        <v>65</v>
      </c>
      <c r="F73" s="29"/>
      <c r="G73" s="47"/>
    </row>
    <row r="74" spans="1:7" ht="15" x14ac:dyDescent="0.2">
      <c r="A74" s="5"/>
      <c r="B74" s="5"/>
      <c r="C74" s="30" t="s">
        <v>24</v>
      </c>
      <c r="D74" s="57" t="s">
        <v>66</v>
      </c>
      <c r="E74" s="57"/>
      <c r="F74" s="31">
        <f>SUM(F76:F88)</f>
        <v>72050</v>
      </c>
      <c r="G74" s="48">
        <f>SUM(G76:G88)</f>
        <v>92318</v>
      </c>
    </row>
    <row r="75" spans="1:7" ht="15" x14ac:dyDescent="0.2">
      <c r="A75" s="5"/>
      <c r="B75" s="5"/>
      <c r="C75" s="5"/>
      <c r="D75" s="5" t="s">
        <v>8</v>
      </c>
      <c r="E75" s="5"/>
      <c r="F75" s="18"/>
      <c r="G75" s="42"/>
    </row>
    <row r="76" spans="1:7" ht="15" x14ac:dyDescent="0.2">
      <c r="A76" s="5"/>
      <c r="B76" s="5"/>
      <c r="C76" s="5"/>
      <c r="D76" s="5" t="s">
        <v>11</v>
      </c>
      <c r="E76" s="5" t="s">
        <v>67</v>
      </c>
      <c r="F76" s="18">
        <v>2495</v>
      </c>
      <c r="G76" s="42">
        <v>4760</v>
      </c>
    </row>
    <row r="77" spans="1:7" ht="15" x14ac:dyDescent="0.2">
      <c r="A77" s="5"/>
      <c r="B77" s="5"/>
      <c r="C77" s="5"/>
      <c r="D77" s="5" t="s">
        <v>11</v>
      </c>
      <c r="E77" s="5" t="s">
        <v>68</v>
      </c>
      <c r="F77" s="18">
        <v>14508</v>
      </c>
      <c r="G77" s="42">
        <v>15000</v>
      </c>
    </row>
    <row r="78" spans="1:7" ht="15" x14ac:dyDescent="0.2">
      <c r="A78" s="5"/>
      <c r="B78" s="5"/>
      <c r="C78" s="5"/>
      <c r="D78" s="5" t="s">
        <v>11</v>
      </c>
      <c r="E78" s="5" t="s">
        <v>69</v>
      </c>
      <c r="F78" s="18">
        <v>17203</v>
      </c>
      <c r="G78" s="42">
        <v>29400</v>
      </c>
    </row>
    <row r="79" spans="1:7" ht="15" x14ac:dyDescent="0.2">
      <c r="A79" s="5"/>
      <c r="B79" s="5"/>
      <c r="C79" s="5"/>
      <c r="D79" s="5" t="s">
        <v>11</v>
      </c>
      <c r="E79" s="5" t="s">
        <v>70</v>
      </c>
      <c r="F79" s="18">
        <v>5320</v>
      </c>
      <c r="G79" s="42">
        <v>5240</v>
      </c>
    </row>
    <row r="80" spans="1:7" ht="15" x14ac:dyDescent="0.2">
      <c r="A80" s="5"/>
      <c r="B80" s="5"/>
      <c r="C80" s="5"/>
      <c r="D80" s="5" t="s">
        <v>11</v>
      </c>
      <c r="E80" s="5" t="s">
        <v>71</v>
      </c>
      <c r="F80" s="18">
        <v>700</v>
      </c>
      <c r="G80" s="42">
        <v>1200</v>
      </c>
    </row>
    <row r="81" spans="1:7" ht="15" x14ac:dyDescent="0.2">
      <c r="A81" s="5"/>
      <c r="B81" s="5"/>
      <c r="C81" s="5"/>
      <c r="D81" s="5" t="s">
        <v>11</v>
      </c>
      <c r="E81" s="5" t="s">
        <v>72</v>
      </c>
      <c r="F81" s="18">
        <v>4910</v>
      </c>
      <c r="G81" s="42">
        <v>5600</v>
      </c>
    </row>
    <row r="82" spans="1:7" ht="15" x14ac:dyDescent="0.2">
      <c r="A82" s="5"/>
      <c r="B82" s="5"/>
      <c r="C82" s="5"/>
      <c r="D82" s="5" t="s">
        <v>11</v>
      </c>
      <c r="E82" s="5" t="s">
        <v>73</v>
      </c>
      <c r="F82" s="18">
        <v>3314</v>
      </c>
      <c r="G82" s="42">
        <v>5250</v>
      </c>
    </row>
    <row r="83" spans="1:7" ht="15" x14ac:dyDescent="0.2">
      <c r="A83" s="5"/>
      <c r="B83" s="5"/>
      <c r="C83" s="5"/>
      <c r="D83" s="5" t="s">
        <v>11</v>
      </c>
      <c r="E83" s="5" t="s">
        <v>74</v>
      </c>
      <c r="F83" s="32">
        <v>1228</v>
      </c>
      <c r="G83" s="49">
        <v>1228</v>
      </c>
    </row>
    <row r="84" spans="1:7" ht="15" x14ac:dyDescent="0.2">
      <c r="A84" s="5"/>
      <c r="B84" s="5"/>
      <c r="C84" s="5"/>
      <c r="D84" s="5" t="s">
        <v>11</v>
      </c>
      <c r="E84" s="5" t="s">
        <v>75</v>
      </c>
      <c r="F84" s="26">
        <v>700</v>
      </c>
      <c r="G84" s="50">
        <v>1000</v>
      </c>
    </row>
    <row r="85" spans="1:7" ht="15" x14ac:dyDescent="0.2">
      <c r="A85" s="5"/>
      <c r="B85" s="5"/>
      <c r="C85" s="5"/>
      <c r="D85" s="5" t="s">
        <v>11</v>
      </c>
      <c r="E85" s="5" t="s">
        <v>76</v>
      </c>
      <c r="F85" s="18">
        <v>2672</v>
      </c>
      <c r="G85" s="42">
        <v>3000</v>
      </c>
    </row>
    <row r="86" spans="1:7" ht="15" x14ac:dyDescent="0.2">
      <c r="A86" s="5"/>
      <c r="B86" s="5"/>
      <c r="C86" s="5"/>
      <c r="D86" s="5" t="s">
        <v>11</v>
      </c>
      <c r="E86" s="5" t="s">
        <v>77</v>
      </c>
      <c r="F86" s="19"/>
      <c r="G86" s="51"/>
    </row>
    <row r="87" spans="1:7" ht="15" x14ac:dyDescent="0.2">
      <c r="A87" s="5"/>
      <c r="B87" s="5"/>
      <c r="C87" s="5"/>
      <c r="D87" s="5" t="s">
        <v>11</v>
      </c>
      <c r="E87" s="5" t="s">
        <v>150</v>
      </c>
      <c r="F87" s="18">
        <v>9000</v>
      </c>
      <c r="G87" s="42">
        <v>8640</v>
      </c>
    </row>
    <row r="88" spans="1:7" ht="15" x14ac:dyDescent="0.2">
      <c r="A88" s="5"/>
      <c r="B88" s="5"/>
      <c r="C88" s="5"/>
      <c r="D88" s="5" t="s">
        <v>11</v>
      </c>
      <c r="E88" s="5" t="s">
        <v>145</v>
      </c>
      <c r="F88" s="18">
        <v>10000</v>
      </c>
      <c r="G88" s="42">
        <v>12000</v>
      </c>
    </row>
    <row r="89" spans="1:7" ht="15" x14ac:dyDescent="0.2">
      <c r="A89" s="5"/>
      <c r="B89" s="5"/>
      <c r="C89" s="30" t="s">
        <v>78</v>
      </c>
      <c r="D89" s="57" t="s">
        <v>79</v>
      </c>
      <c r="E89" s="57"/>
      <c r="F89" s="17">
        <f>SUM(F91:F96)</f>
        <v>1027585</v>
      </c>
      <c r="G89" s="41">
        <f>SUM(G91:G96)</f>
        <v>1521287</v>
      </c>
    </row>
    <row r="90" spans="1:7" ht="15" x14ac:dyDescent="0.2">
      <c r="A90" s="5"/>
      <c r="B90" s="5"/>
      <c r="C90" s="5"/>
      <c r="D90" s="5" t="s">
        <v>8</v>
      </c>
      <c r="E90" s="5"/>
      <c r="F90" s="18"/>
      <c r="G90" s="42"/>
    </row>
    <row r="91" spans="1:7" ht="15" x14ac:dyDescent="0.2">
      <c r="A91" s="5"/>
      <c r="B91" s="5"/>
      <c r="C91" s="5"/>
      <c r="D91" s="5" t="s">
        <v>11</v>
      </c>
      <c r="E91" s="5" t="s">
        <v>80</v>
      </c>
      <c r="F91" s="18">
        <v>879430</v>
      </c>
      <c r="G91" s="42">
        <v>994312</v>
      </c>
    </row>
    <row r="92" spans="1:7" ht="15" x14ac:dyDescent="0.2">
      <c r="A92" s="5"/>
      <c r="B92" s="5"/>
      <c r="C92" s="5"/>
      <c r="D92" s="5" t="s">
        <v>11</v>
      </c>
      <c r="E92" s="5" t="s">
        <v>81</v>
      </c>
      <c r="F92" s="18">
        <v>15000</v>
      </c>
      <c r="G92" s="51">
        <v>270000</v>
      </c>
    </row>
    <row r="93" spans="1:7" ht="15" x14ac:dyDescent="0.2">
      <c r="A93" s="5"/>
      <c r="B93" s="5"/>
      <c r="C93" s="5"/>
      <c r="D93" s="5" t="s">
        <v>11</v>
      </c>
      <c r="E93" s="5" t="s">
        <v>82</v>
      </c>
      <c r="F93" s="18">
        <v>125115</v>
      </c>
      <c r="G93" s="42">
        <v>210780</v>
      </c>
    </row>
    <row r="94" spans="1:7" ht="15" x14ac:dyDescent="0.2">
      <c r="A94" s="5"/>
      <c r="B94" s="5"/>
      <c r="C94" s="5"/>
      <c r="D94" s="5" t="s">
        <v>11</v>
      </c>
      <c r="E94" s="5" t="s">
        <v>83</v>
      </c>
      <c r="F94" s="18">
        <v>8040</v>
      </c>
      <c r="G94" s="42">
        <v>10000</v>
      </c>
    </row>
    <row r="95" spans="1:7" ht="15" x14ac:dyDescent="0.2">
      <c r="A95" s="5"/>
      <c r="B95" s="5"/>
      <c r="C95" s="5"/>
      <c r="D95" s="5" t="s">
        <v>11</v>
      </c>
      <c r="E95" s="5" t="s">
        <v>141</v>
      </c>
      <c r="F95" s="18">
        <v>0</v>
      </c>
      <c r="G95" s="42">
        <v>36195</v>
      </c>
    </row>
    <row r="96" spans="1:7" ht="15" x14ac:dyDescent="0.2">
      <c r="A96" s="5"/>
      <c r="B96" s="5"/>
      <c r="C96" s="5"/>
      <c r="D96" s="5" t="s">
        <v>11</v>
      </c>
      <c r="E96" s="5"/>
      <c r="F96" s="18"/>
      <c r="G96" s="42"/>
    </row>
    <row r="97" spans="1:7" ht="15" x14ac:dyDescent="0.2">
      <c r="A97" s="5"/>
      <c r="B97" s="5"/>
      <c r="C97" s="16" t="s">
        <v>84</v>
      </c>
      <c r="D97" s="56" t="s">
        <v>85</v>
      </c>
      <c r="E97" s="56"/>
      <c r="F97" s="17">
        <f>SUM(F98:F108)</f>
        <v>121807</v>
      </c>
      <c r="G97" s="41">
        <f>SUM(G98:G108)</f>
        <v>159698</v>
      </c>
    </row>
    <row r="98" spans="1:7" ht="15" x14ac:dyDescent="0.2">
      <c r="A98" s="5"/>
      <c r="B98" s="5"/>
      <c r="C98" s="16"/>
      <c r="D98" s="16" t="s">
        <v>11</v>
      </c>
      <c r="E98" s="5" t="s">
        <v>86</v>
      </c>
      <c r="F98" s="18">
        <v>1462</v>
      </c>
      <c r="G98" s="42">
        <v>3979</v>
      </c>
    </row>
    <row r="99" spans="1:7" ht="15" x14ac:dyDescent="0.2">
      <c r="A99" s="5"/>
      <c r="B99" s="5"/>
      <c r="C99" s="16"/>
      <c r="D99" s="16" t="s">
        <v>11</v>
      </c>
      <c r="E99" s="5" t="s">
        <v>87</v>
      </c>
      <c r="F99" s="18">
        <v>36682</v>
      </c>
      <c r="G99" s="42">
        <v>57083</v>
      </c>
    </row>
    <row r="100" spans="1:7" ht="15" x14ac:dyDescent="0.2">
      <c r="A100" s="5"/>
      <c r="B100" s="5"/>
      <c r="C100" s="16"/>
      <c r="D100" s="16" t="s">
        <v>11</v>
      </c>
      <c r="E100" s="5" t="s">
        <v>88</v>
      </c>
      <c r="F100" s="18">
        <v>645</v>
      </c>
      <c r="G100" s="42">
        <v>955</v>
      </c>
    </row>
    <row r="101" spans="1:7" ht="15" x14ac:dyDescent="0.2">
      <c r="A101" s="5"/>
      <c r="B101" s="5"/>
      <c r="C101" s="16"/>
      <c r="D101" s="16" t="s">
        <v>11</v>
      </c>
      <c r="E101" s="5" t="s">
        <v>89</v>
      </c>
      <c r="F101" s="18">
        <v>0</v>
      </c>
      <c r="G101" s="42">
        <v>700</v>
      </c>
    </row>
    <row r="102" spans="1:7" ht="15" x14ac:dyDescent="0.2">
      <c r="A102" s="5"/>
      <c r="B102" s="5"/>
      <c r="C102" s="16"/>
      <c r="D102" s="16" t="s">
        <v>11</v>
      </c>
      <c r="E102" s="5" t="s">
        <v>90</v>
      </c>
      <c r="F102" s="18">
        <v>266</v>
      </c>
      <c r="G102" s="42">
        <v>600</v>
      </c>
    </row>
    <row r="103" spans="1:7" ht="15" x14ac:dyDescent="0.2">
      <c r="A103" s="5"/>
      <c r="B103" s="5"/>
      <c r="C103" s="16"/>
      <c r="D103" s="16" t="s">
        <v>11</v>
      </c>
      <c r="E103" s="5" t="s">
        <v>91</v>
      </c>
      <c r="F103" s="18">
        <v>1000</v>
      </c>
      <c r="G103" s="42">
        <v>3000</v>
      </c>
    </row>
    <row r="104" spans="1:7" ht="15" x14ac:dyDescent="0.2">
      <c r="A104" s="5"/>
      <c r="B104" s="5"/>
      <c r="C104" s="16"/>
      <c r="D104" s="16" t="s">
        <v>11</v>
      </c>
      <c r="E104" s="5" t="s">
        <v>92</v>
      </c>
      <c r="F104" s="19"/>
      <c r="G104" s="51"/>
    </row>
    <row r="105" spans="1:7" ht="15" x14ac:dyDescent="0.2">
      <c r="A105" s="5"/>
      <c r="B105" s="5"/>
      <c r="C105" s="16"/>
      <c r="D105" s="16" t="s">
        <v>11</v>
      </c>
      <c r="E105" s="5" t="s">
        <v>144</v>
      </c>
      <c r="F105" s="18">
        <v>74784</v>
      </c>
      <c r="G105" s="42">
        <v>85888</v>
      </c>
    </row>
    <row r="106" spans="1:7" ht="15" x14ac:dyDescent="0.2">
      <c r="A106" s="5"/>
      <c r="B106" s="5"/>
      <c r="C106" s="16"/>
      <c r="D106" s="16" t="s">
        <v>11</v>
      </c>
      <c r="E106" s="5" t="s">
        <v>155</v>
      </c>
      <c r="F106" s="37">
        <v>3960</v>
      </c>
      <c r="G106" s="42">
        <v>4200</v>
      </c>
    </row>
    <row r="107" spans="1:7" ht="15" x14ac:dyDescent="0.2">
      <c r="A107" s="5"/>
      <c r="B107" s="5"/>
      <c r="C107" s="16"/>
      <c r="D107" s="16" t="s">
        <v>11</v>
      </c>
      <c r="E107" s="33" t="s">
        <v>93</v>
      </c>
      <c r="F107" s="18">
        <v>20</v>
      </c>
      <c r="G107" s="42">
        <v>30</v>
      </c>
    </row>
    <row r="108" spans="1:7" ht="15" x14ac:dyDescent="0.2">
      <c r="A108" s="5"/>
      <c r="B108" s="5"/>
      <c r="C108" s="16"/>
      <c r="D108" s="16" t="s">
        <v>11</v>
      </c>
      <c r="E108" s="2" t="s">
        <v>94</v>
      </c>
      <c r="F108" s="18">
        <v>2988</v>
      </c>
      <c r="G108" s="42">
        <v>3263</v>
      </c>
    </row>
    <row r="109" spans="1:7" ht="15" x14ac:dyDescent="0.2">
      <c r="A109" s="5"/>
      <c r="B109" s="5"/>
      <c r="C109" s="16" t="s">
        <v>95</v>
      </c>
      <c r="D109" s="56" t="s">
        <v>96</v>
      </c>
      <c r="E109" s="56"/>
      <c r="F109" s="17">
        <f>SUM(F110:F121)</f>
        <v>345365</v>
      </c>
      <c r="G109" s="41">
        <f>SUM(G110:G121)</f>
        <v>402358.505</v>
      </c>
    </row>
    <row r="110" spans="1:7" ht="15" x14ac:dyDescent="0.2">
      <c r="A110" s="5"/>
      <c r="B110" s="5"/>
      <c r="C110" s="16"/>
      <c r="D110" s="5" t="s">
        <v>11</v>
      </c>
      <c r="E110" s="5" t="s">
        <v>157</v>
      </c>
      <c r="F110" s="18">
        <v>304581</v>
      </c>
      <c r="G110" s="42">
        <v>359178</v>
      </c>
    </row>
    <row r="111" spans="1:7" ht="15" x14ac:dyDescent="0.2">
      <c r="A111" s="5"/>
      <c r="B111" s="5"/>
      <c r="C111" s="16"/>
      <c r="D111" s="5" t="s">
        <v>11</v>
      </c>
      <c r="E111" s="5" t="s">
        <v>97</v>
      </c>
      <c r="F111" s="18">
        <v>0</v>
      </c>
      <c r="G111" s="42">
        <v>0</v>
      </c>
    </row>
    <row r="112" spans="1:7" ht="15" x14ac:dyDescent="0.2">
      <c r="A112" s="5"/>
      <c r="B112" s="5"/>
      <c r="C112" s="16"/>
      <c r="D112" s="5" t="s">
        <v>11</v>
      </c>
      <c r="E112" s="5" t="s">
        <v>98</v>
      </c>
      <c r="F112" s="18">
        <v>0</v>
      </c>
      <c r="G112" s="42">
        <f>(G110+G111)*0</f>
        <v>0</v>
      </c>
    </row>
    <row r="113" spans="1:7" ht="15" x14ac:dyDescent="0.2">
      <c r="A113" s="5"/>
      <c r="B113" s="5"/>
      <c r="C113" s="16"/>
      <c r="D113" s="5" t="s">
        <v>11</v>
      </c>
      <c r="E113" s="5" t="s">
        <v>99</v>
      </c>
      <c r="F113" s="18">
        <f>(F110+F111)*0</f>
        <v>0</v>
      </c>
      <c r="G113" s="42">
        <f>(G110+G111)*0</f>
        <v>0</v>
      </c>
    </row>
    <row r="114" spans="1:7" ht="15" x14ac:dyDescent="0.2">
      <c r="A114" s="5"/>
      <c r="B114" s="5"/>
      <c r="C114" s="16"/>
      <c r="D114" s="5" t="s">
        <v>11</v>
      </c>
      <c r="E114" s="5" t="s">
        <v>100</v>
      </c>
      <c r="F114" s="18">
        <f>(F110+F111)*0</f>
        <v>0</v>
      </c>
      <c r="G114" s="42">
        <f>(G110+G111)*0</f>
        <v>0</v>
      </c>
    </row>
    <row r="115" spans="1:7" ht="15" x14ac:dyDescent="0.2">
      <c r="A115" s="5"/>
      <c r="B115" s="5"/>
      <c r="C115" s="16"/>
      <c r="D115" s="5" t="s">
        <v>11</v>
      </c>
      <c r="E115" s="5" t="s">
        <v>101</v>
      </c>
      <c r="F115" s="18">
        <f>(F110+F111)*0</f>
        <v>0</v>
      </c>
      <c r="G115" s="42">
        <f>(G110+G111)*0</f>
        <v>0</v>
      </c>
    </row>
    <row r="116" spans="1:7" ht="15" x14ac:dyDescent="0.2">
      <c r="A116" s="5"/>
      <c r="B116" s="5"/>
      <c r="C116" s="16"/>
      <c r="D116" s="5" t="s">
        <v>11</v>
      </c>
      <c r="E116" s="5" t="s">
        <v>102</v>
      </c>
      <c r="F116" s="18">
        <f>(F110+F111)*0</f>
        <v>0</v>
      </c>
      <c r="G116" s="42">
        <f>(G110+G111)*0</f>
        <v>0</v>
      </c>
    </row>
    <row r="117" spans="1:7" ht="15" x14ac:dyDescent="0.2">
      <c r="A117" s="5"/>
      <c r="B117" s="5"/>
      <c r="C117" s="16"/>
      <c r="D117" s="5" t="s">
        <v>11</v>
      </c>
      <c r="E117" s="5" t="s">
        <v>103</v>
      </c>
      <c r="F117" s="18">
        <f>(F110+F111)*0</f>
        <v>0</v>
      </c>
      <c r="G117" s="42">
        <f>(G110+G111)*0</f>
        <v>0</v>
      </c>
    </row>
    <row r="118" spans="1:7" ht="15" x14ac:dyDescent="0.2">
      <c r="A118" s="5"/>
      <c r="B118" s="5"/>
      <c r="C118" s="16"/>
      <c r="D118" s="5" t="s">
        <v>11</v>
      </c>
      <c r="E118" s="5" t="s">
        <v>151</v>
      </c>
      <c r="F118" s="18">
        <v>14181</v>
      </c>
      <c r="G118" s="42">
        <f>(G110+G111)*0.0225</f>
        <v>8081.5050000000001</v>
      </c>
    </row>
    <row r="119" spans="1:7" ht="15" x14ac:dyDescent="0.2">
      <c r="A119" s="5"/>
      <c r="B119" s="5"/>
      <c r="C119" s="16"/>
      <c r="D119" s="5" t="s">
        <v>11</v>
      </c>
      <c r="E119" s="5" t="s">
        <v>104</v>
      </c>
      <c r="F119" s="18">
        <v>19273</v>
      </c>
      <c r="G119" s="42">
        <v>28049</v>
      </c>
    </row>
    <row r="120" spans="1:7" ht="15" x14ac:dyDescent="0.2">
      <c r="A120" s="5"/>
      <c r="B120" s="5"/>
      <c r="C120" s="16"/>
      <c r="D120" s="5" t="s">
        <v>11</v>
      </c>
      <c r="E120" s="5" t="s">
        <v>146</v>
      </c>
      <c r="F120" s="18">
        <v>5830</v>
      </c>
      <c r="G120" s="42">
        <v>5850</v>
      </c>
    </row>
    <row r="121" spans="1:7" ht="15" x14ac:dyDescent="0.2">
      <c r="A121" s="5"/>
      <c r="B121" s="5"/>
      <c r="C121" s="16"/>
      <c r="D121" s="5" t="s">
        <v>11</v>
      </c>
      <c r="E121" s="5" t="s">
        <v>147</v>
      </c>
      <c r="F121" s="18">
        <v>1500</v>
      </c>
      <c r="G121" s="42">
        <v>1200</v>
      </c>
    </row>
    <row r="122" spans="1:7" ht="15" x14ac:dyDescent="0.2">
      <c r="A122" s="5"/>
      <c r="B122" s="5"/>
      <c r="C122" s="16" t="s">
        <v>105</v>
      </c>
      <c r="D122" s="56" t="s">
        <v>106</v>
      </c>
      <c r="E122" s="56"/>
      <c r="F122" s="17">
        <f>SUM(F123:F128)</f>
        <v>315109</v>
      </c>
      <c r="G122" s="41">
        <f>SUM(G123:G128)</f>
        <v>325315.27500000002</v>
      </c>
    </row>
    <row r="123" spans="1:7" ht="15" x14ac:dyDescent="0.2">
      <c r="A123" s="5"/>
      <c r="B123" s="5"/>
      <c r="C123" s="5"/>
      <c r="D123" s="5" t="s">
        <v>11</v>
      </c>
      <c r="E123" s="5" t="s">
        <v>107</v>
      </c>
      <c r="F123" s="18">
        <v>120624</v>
      </c>
      <c r="G123" s="42">
        <v>127983</v>
      </c>
    </row>
    <row r="124" spans="1:7" ht="15" x14ac:dyDescent="0.2">
      <c r="A124" s="5"/>
      <c r="B124" s="5"/>
      <c r="C124" s="5"/>
      <c r="D124" s="5" t="s">
        <v>11</v>
      </c>
      <c r="E124" s="5" t="s">
        <v>143</v>
      </c>
      <c r="F124" s="19"/>
      <c r="G124" s="51"/>
    </row>
    <row r="125" spans="1:7" ht="15" x14ac:dyDescent="0.2">
      <c r="A125" s="5"/>
      <c r="B125" s="5"/>
      <c r="C125" s="5"/>
      <c r="D125" s="5" t="s">
        <v>11</v>
      </c>
      <c r="E125" s="5" t="s">
        <v>142</v>
      </c>
      <c r="F125" s="18">
        <v>0</v>
      </c>
      <c r="G125" s="51"/>
    </row>
    <row r="126" spans="1:7" ht="15" x14ac:dyDescent="0.2">
      <c r="A126" s="5"/>
      <c r="B126" s="5"/>
      <c r="C126" s="5"/>
      <c r="D126" s="5" t="s">
        <v>11</v>
      </c>
      <c r="E126" s="5" t="s">
        <v>108</v>
      </c>
      <c r="F126" s="34">
        <v>190205</v>
      </c>
      <c r="G126" s="53">
        <v>192990</v>
      </c>
    </row>
    <row r="127" spans="1:7" ht="15" x14ac:dyDescent="0.2">
      <c r="A127" s="5"/>
      <c r="B127" s="5"/>
      <c r="C127" s="5"/>
      <c r="D127" s="5" t="s">
        <v>11</v>
      </c>
      <c r="E127" s="5" t="s">
        <v>109</v>
      </c>
      <c r="F127" s="18">
        <v>4280</v>
      </c>
      <c r="G127" s="42">
        <f>G126*0.0225</f>
        <v>4342.2749999999996</v>
      </c>
    </row>
    <row r="128" spans="1:7" ht="15" x14ac:dyDescent="0.2">
      <c r="A128" s="5"/>
      <c r="B128" s="5"/>
      <c r="C128" s="5"/>
      <c r="D128" s="5" t="s">
        <v>11</v>
      </c>
      <c r="E128" s="5"/>
      <c r="F128" s="18"/>
      <c r="G128" s="42"/>
    </row>
    <row r="129" spans="1:7" ht="15" x14ac:dyDescent="0.2">
      <c r="A129" s="5"/>
      <c r="B129" s="5"/>
      <c r="C129" s="16" t="s">
        <v>110</v>
      </c>
      <c r="D129" s="56" t="s">
        <v>111</v>
      </c>
      <c r="E129" s="56"/>
      <c r="F129" s="12">
        <v>346305</v>
      </c>
      <c r="G129" s="38">
        <v>351062</v>
      </c>
    </row>
    <row r="130" spans="1:7" ht="15" x14ac:dyDescent="0.2">
      <c r="A130" s="5"/>
      <c r="B130" s="5"/>
      <c r="C130" s="16" t="s">
        <v>112</v>
      </c>
      <c r="D130" s="56" t="s">
        <v>113</v>
      </c>
      <c r="E130" s="56"/>
      <c r="F130" s="12">
        <v>335017</v>
      </c>
      <c r="G130" s="38">
        <v>482084</v>
      </c>
    </row>
    <row r="131" spans="1:7" ht="15" x14ac:dyDescent="0.2">
      <c r="A131" s="5"/>
      <c r="B131" s="5"/>
      <c r="C131" s="16"/>
      <c r="D131" s="16"/>
      <c r="E131" s="16"/>
      <c r="F131" s="17"/>
      <c r="G131" s="41"/>
    </row>
    <row r="132" spans="1:7" ht="15" x14ac:dyDescent="0.2">
      <c r="A132" s="5"/>
      <c r="B132" s="14">
        <v>2</v>
      </c>
      <c r="C132" s="54" t="s">
        <v>114</v>
      </c>
      <c r="D132" s="54"/>
      <c r="E132" s="54"/>
      <c r="F132" s="15">
        <f>SUM(F133:F138)</f>
        <v>3724</v>
      </c>
      <c r="G132" s="40">
        <f>SUM(G133:G138)</f>
        <v>0</v>
      </c>
    </row>
    <row r="133" spans="1:7" ht="15" x14ac:dyDescent="0.2">
      <c r="A133" s="5"/>
      <c r="B133" s="5"/>
      <c r="C133" s="16" t="s">
        <v>9</v>
      </c>
      <c r="D133" s="56" t="s">
        <v>115</v>
      </c>
      <c r="E133" s="56"/>
      <c r="F133" s="17"/>
      <c r="G133" s="41"/>
    </row>
    <row r="134" spans="1:7" ht="15" x14ac:dyDescent="0.2">
      <c r="A134" s="5"/>
      <c r="B134" s="5"/>
      <c r="C134" s="16" t="s">
        <v>24</v>
      </c>
      <c r="D134" s="56" t="s">
        <v>116</v>
      </c>
      <c r="E134" s="56"/>
      <c r="F134" s="17"/>
      <c r="G134" s="41"/>
    </row>
    <row r="135" spans="1:7" ht="15" x14ac:dyDescent="0.2">
      <c r="A135" s="5"/>
      <c r="B135" s="5"/>
      <c r="C135" s="16" t="s">
        <v>78</v>
      </c>
      <c r="D135" s="56" t="s">
        <v>156</v>
      </c>
      <c r="E135" s="56"/>
      <c r="F135" s="17">
        <v>3724</v>
      </c>
      <c r="G135" s="41"/>
    </row>
    <row r="136" spans="1:7" ht="15" x14ac:dyDescent="0.2">
      <c r="A136" s="5"/>
      <c r="B136" s="5"/>
      <c r="C136" s="16" t="s">
        <v>84</v>
      </c>
      <c r="D136" s="56" t="s">
        <v>149</v>
      </c>
      <c r="E136" s="56"/>
      <c r="F136" s="17"/>
      <c r="G136" s="41"/>
    </row>
    <row r="137" spans="1:7" ht="15" x14ac:dyDescent="0.2">
      <c r="A137" s="5"/>
      <c r="B137" s="5"/>
      <c r="C137" s="16" t="s">
        <v>95</v>
      </c>
      <c r="D137" s="56" t="s">
        <v>117</v>
      </c>
      <c r="E137" s="56"/>
      <c r="F137" s="17"/>
      <c r="G137" s="41"/>
    </row>
    <row r="138" spans="1:7" ht="15" x14ac:dyDescent="0.2">
      <c r="A138" s="5"/>
      <c r="B138" s="5"/>
      <c r="C138" s="16"/>
      <c r="D138" s="16"/>
      <c r="E138" s="16"/>
      <c r="F138" s="17"/>
      <c r="G138" s="41"/>
    </row>
    <row r="139" spans="1:7" ht="15" x14ac:dyDescent="0.2">
      <c r="A139" s="11" t="s">
        <v>118</v>
      </c>
      <c r="B139" s="35"/>
      <c r="C139" s="55" t="s">
        <v>119</v>
      </c>
      <c r="D139" s="55"/>
      <c r="E139" s="55"/>
      <c r="F139" s="12">
        <f>F7-F46</f>
        <v>1979016</v>
      </c>
      <c r="G139" s="38">
        <f>G7-G46</f>
        <v>1929960.2200000002</v>
      </c>
    </row>
    <row r="140" spans="1:7" ht="15" x14ac:dyDescent="0.2">
      <c r="A140" s="5" t="s">
        <v>120</v>
      </c>
      <c r="B140" s="35"/>
      <c r="C140" s="60" t="s">
        <v>121</v>
      </c>
      <c r="D140" s="60"/>
      <c r="E140" s="60"/>
      <c r="F140" s="18"/>
      <c r="G140" s="42"/>
    </row>
    <row r="141" spans="1:7" ht="15" x14ac:dyDescent="0.2">
      <c r="A141" s="5" t="s">
        <v>122</v>
      </c>
      <c r="B141" s="35"/>
      <c r="C141" s="60" t="s">
        <v>123</v>
      </c>
      <c r="D141" s="60"/>
      <c r="E141" s="60"/>
      <c r="F141" s="18"/>
      <c r="G141" s="42"/>
    </row>
    <row r="142" spans="1:7" ht="15" x14ac:dyDescent="0.2">
      <c r="A142" s="5" t="s">
        <v>124</v>
      </c>
      <c r="B142" s="35"/>
      <c r="C142" s="60" t="s">
        <v>125</v>
      </c>
      <c r="D142" s="60"/>
      <c r="E142" s="60"/>
      <c r="F142" s="18"/>
      <c r="G142" s="42"/>
    </row>
    <row r="143" spans="1:7" ht="15" x14ac:dyDescent="0.2">
      <c r="A143" s="5" t="s">
        <v>126</v>
      </c>
      <c r="B143" s="35"/>
      <c r="C143" s="60" t="s">
        <v>127</v>
      </c>
      <c r="D143" s="60"/>
      <c r="E143" s="60"/>
      <c r="F143" s="18">
        <f>F139</f>
        <v>1979016</v>
      </c>
      <c r="G143" s="42">
        <f>G139</f>
        <v>1929960.2200000002</v>
      </c>
    </row>
    <row r="144" spans="1:7" ht="15" x14ac:dyDescent="0.2">
      <c r="A144" s="5" t="s">
        <v>128</v>
      </c>
      <c r="B144" s="35"/>
      <c r="C144" s="60" t="s">
        <v>129</v>
      </c>
      <c r="D144" s="60"/>
      <c r="E144" s="60"/>
      <c r="F144" s="18">
        <v>321972</v>
      </c>
      <c r="G144" s="42">
        <f>G143*0.16</f>
        <v>308793.63520000002</v>
      </c>
    </row>
    <row r="145" spans="1:7" ht="15" x14ac:dyDescent="0.2">
      <c r="A145" s="5" t="s">
        <v>130</v>
      </c>
      <c r="B145" s="35"/>
      <c r="C145" s="60" t="s">
        <v>131</v>
      </c>
      <c r="D145" s="60"/>
      <c r="E145" s="60"/>
      <c r="F145" s="18"/>
      <c r="G145" s="42"/>
    </row>
    <row r="146" spans="1:7" ht="15" x14ac:dyDescent="0.2">
      <c r="A146" s="5" t="s">
        <v>132</v>
      </c>
      <c r="B146" s="35"/>
      <c r="C146" s="60" t="s">
        <v>133</v>
      </c>
      <c r="D146" s="60"/>
      <c r="E146" s="60"/>
      <c r="F146" s="18">
        <v>1350000</v>
      </c>
      <c r="G146" s="42">
        <v>300000</v>
      </c>
    </row>
    <row r="147" spans="1:7" ht="15" x14ac:dyDescent="0.2">
      <c r="A147" s="5" t="s">
        <v>134</v>
      </c>
      <c r="B147" s="35"/>
      <c r="C147" s="60" t="s">
        <v>135</v>
      </c>
      <c r="D147" s="60"/>
      <c r="E147" s="60"/>
      <c r="F147" s="18">
        <f>(F143-F144)+F146</f>
        <v>3007044</v>
      </c>
      <c r="G147" s="42">
        <f>(G143-G144)+G146</f>
        <v>1921166.5848000003</v>
      </c>
    </row>
    <row r="148" spans="1:7" ht="15" x14ac:dyDescent="0.2">
      <c r="A148" s="5"/>
      <c r="B148" s="60" t="s">
        <v>8</v>
      </c>
      <c r="C148" s="60"/>
      <c r="D148" s="60"/>
      <c r="E148" s="5"/>
      <c r="F148" s="18"/>
      <c r="G148" s="42"/>
    </row>
    <row r="149" spans="1:7" ht="15" x14ac:dyDescent="0.2">
      <c r="A149" s="5"/>
      <c r="B149" s="5"/>
      <c r="C149" s="60" t="s">
        <v>136</v>
      </c>
      <c r="D149" s="60"/>
      <c r="E149" s="60"/>
      <c r="F149" s="18">
        <v>300000</v>
      </c>
      <c r="G149" s="42"/>
    </row>
    <row r="150" spans="1:7" ht="15" x14ac:dyDescent="0.2">
      <c r="A150" s="5" t="s">
        <v>137</v>
      </c>
      <c r="B150" s="2"/>
      <c r="C150" s="60" t="s">
        <v>138</v>
      </c>
      <c r="D150" s="60"/>
      <c r="E150" s="60"/>
      <c r="F150" s="18">
        <f>F147-F149</f>
        <v>2707044</v>
      </c>
      <c r="G150" s="42">
        <f>G147-G149</f>
        <v>1921166.5848000003</v>
      </c>
    </row>
    <row r="151" spans="1:7" ht="15" x14ac:dyDescent="0.2">
      <c r="A151" s="5"/>
      <c r="B151" s="60" t="s">
        <v>8</v>
      </c>
      <c r="C151" s="60"/>
      <c r="D151" s="60"/>
      <c r="E151" s="5"/>
      <c r="F151" s="18"/>
      <c r="G151" s="42"/>
    </row>
    <row r="152" spans="1:7" ht="15" x14ac:dyDescent="0.2">
      <c r="A152" s="5"/>
      <c r="B152" s="5">
        <v>1</v>
      </c>
      <c r="C152" s="60" t="s">
        <v>139</v>
      </c>
      <c r="D152" s="60"/>
      <c r="E152" s="60"/>
      <c r="F152" s="18">
        <v>781948</v>
      </c>
      <c r="G152" s="42">
        <f>G150*0.2</f>
        <v>384233.31696000008</v>
      </c>
    </row>
    <row r="153" spans="1:7" ht="15" x14ac:dyDescent="0.2">
      <c r="A153" s="5"/>
      <c r="B153" s="5">
        <v>2</v>
      </c>
      <c r="C153" s="60" t="s">
        <v>140</v>
      </c>
      <c r="D153" s="60"/>
      <c r="E153" s="60"/>
      <c r="F153" s="18">
        <v>1925096</v>
      </c>
      <c r="G153" s="42">
        <f>G150*0.8</f>
        <v>1536933.2678400003</v>
      </c>
    </row>
    <row r="154" spans="1:7" x14ac:dyDescent="0.2">
      <c r="F154" s="1"/>
      <c r="G154" s="1"/>
    </row>
  </sheetData>
  <sheetProtection selectLockedCells="1" selectUnlockedCells="1"/>
  <mergeCells count="39">
    <mergeCell ref="B151:D151"/>
    <mergeCell ref="C152:E152"/>
    <mergeCell ref="C153:E153"/>
    <mergeCell ref="C147:E147"/>
    <mergeCell ref="B148:D148"/>
    <mergeCell ref="C149:E149"/>
    <mergeCell ref="C150:E150"/>
    <mergeCell ref="C143:E143"/>
    <mergeCell ref="C144:E144"/>
    <mergeCell ref="C145:E145"/>
    <mergeCell ref="C146:E146"/>
    <mergeCell ref="C139:E139"/>
    <mergeCell ref="C140:E140"/>
    <mergeCell ref="C141:E141"/>
    <mergeCell ref="C142:E142"/>
    <mergeCell ref="D134:E134"/>
    <mergeCell ref="D135:E135"/>
    <mergeCell ref="D136:E136"/>
    <mergeCell ref="D137:E137"/>
    <mergeCell ref="D129:E129"/>
    <mergeCell ref="D130:E130"/>
    <mergeCell ref="C132:E132"/>
    <mergeCell ref="D133:E133"/>
    <mergeCell ref="D89:E89"/>
    <mergeCell ref="D97:E97"/>
    <mergeCell ref="D109:E109"/>
    <mergeCell ref="D122:E122"/>
    <mergeCell ref="C53:C56"/>
    <mergeCell ref="C57:C64"/>
    <mergeCell ref="C65:C73"/>
    <mergeCell ref="D74:E74"/>
    <mergeCell ref="C37:E37"/>
    <mergeCell ref="B46:E46"/>
    <mergeCell ref="C48:E48"/>
    <mergeCell ref="D50:E50"/>
    <mergeCell ref="B7:E7"/>
    <mergeCell ref="C9:E9"/>
    <mergeCell ref="D11:E11"/>
    <mergeCell ref="D29:E29"/>
  </mergeCells>
  <phoneticPr fontId="0" type="noConversion"/>
  <pageMargins left="0.69513888888888886" right="0.25" top="0.39374999999999999" bottom="0.39374999999999999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Bebe</dc:creator>
  <cp:lastModifiedBy>Programare</cp:lastModifiedBy>
  <cp:lastPrinted>2019-04-10T10:10:52Z</cp:lastPrinted>
  <dcterms:created xsi:type="dcterms:W3CDTF">2015-03-20T10:20:45Z</dcterms:created>
  <dcterms:modified xsi:type="dcterms:W3CDTF">2019-04-11T05:16:12Z</dcterms:modified>
</cp:coreProperties>
</file>