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0" windowHeight="7680" activeTab="0"/>
  </bookViews>
  <sheets>
    <sheet name="BUGET" sheetId="1" r:id="rId1"/>
  </sheets>
  <definedNames/>
  <calcPr fullCalcOnLoad="1"/>
</workbook>
</file>

<file path=xl/sharedStrings.xml><?xml version="1.0" encoding="utf-8"?>
<sst xmlns="http://schemas.openxmlformats.org/spreadsheetml/2006/main" count="272" uniqueCount="158">
  <si>
    <t>OBSTEA MOSNENILOR DRAGOSLAVENI</t>
  </si>
  <si>
    <t xml:space="preserve"> - LEI (RON) -</t>
  </si>
  <si>
    <t>INDICATORII</t>
  </si>
  <si>
    <t>TOTAL</t>
  </si>
  <si>
    <t>I</t>
  </si>
  <si>
    <t>VENITURI TOTALE</t>
  </si>
  <si>
    <t>din care:</t>
  </si>
  <si>
    <t>Venituri de exploatare - TOTAL</t>
  </si>
  <si>
    <t>din care</t>
  </si>
  <si>
    <t>a</t>
  </si>
  <si>
    <t>Din activitatea de baza -TOTAL</t>
  </si>
  <si>
    <t xml:space="preserve"> -</t>
  </si>
  <si>
    <t>valorificari pe picior agenti economici</t>
  </si>
  <si>
    <t>valorificari pe picior la proprietari</t>
  </si>
  <si>
    <t>valorificari masa lemnoasa drum auto</t>
  </si>
  <si>
    <t>valorificari pe picior competinte personal</t>
  </si>
  <si>
    <t>valorificari M.L.din confiscari</t>
  </si>
  <si>
    <t>valorificari pomi Craciun</t>
  </si>
  <si>
    <t>creşteri/scăderi stocuri drum auto</t>
  </si>
  <si>
    <t>venituri din concesionari pasuni, izlazuri</t>
  </si>
  <si>
    <t>venituri din concesionari terenuri vanatoare</t>
  </si>
  <si>
    <t>venituri din concesionari recolte, prod. pădure</t>
  </si>
  <si>
    <t>venituri din vânzări puieţi</t>
  </si>
  <si>
    <t>b</t>
  </si>
  <si>
    <t>Din alte activitati - TOTAL</t>
  </si>
  <si>
    <t>servicii către proprietari</t>
  </si>
  <si>
    <t>concesionări terenuri intravilan</t>
  </si>
  <si>
    <t>producţie pepiniere</t>
  </si>
  <si>
    <t>din productia de imobilizari</t>
  </si>
  <si>
    <t>din puieţi decontaţi la împăduriri</t>
  </si>
  <si>
    <t>Venituri financiare şi excepţionale - TOTAL</t>
  </si>
  <si>
    <t>venituri din dobânzi bancare</t>
  </si>
  <si>
    <t>alte venituri financiare</t>
  </si>
  <si>
    <t>venituri din pagube</t>
  </si>
  <si>
    <t>venituri din despăgubiri şi penalităţi</t>
  </si>
  <si>
    <t>venituri din amortizări (FEADR)</t>
  </si>
  <si>
    <t>venituri din provizioane</t>
  </si>
  <si>
    <t>II</t>
  </si>
  <si>
    <t>CHELTUIELI TOTALE</t>
  </si>
  <si>
    <t>Cheltuieli de exploatare - TOTAL</t>
  </si>
  <si>
    <t>cheltuieli materiale  - TOTAL</t>
  </si>
  <si>
    <t>PEPINIERE</t>
  </si>
  <si>
    <t>seminţe şi material săditor din afară</t>
  </si>
  <si>
    <t>materiale solarii şi pepiniere</t>
  </si>
  <si>
    <t>costul puieţilor valorificaţi prin facturare</t>
  </si>
  <si>
    <t>transport muncitori</t>
  </si>
  <si>
    <t>EXPLOATARE</t>
  </si>
  <si>
    <t>carburanti pt. utilajele de productie</t>
  </si>
  <si>
    <t>materiale, piese pt.utilaje, inclusiv cablu</t>
  </si>
  <si>
    <t>reparaţii, întreţinere activitatea exploatare</t>
  </si>
  <si>
    <t>obiecte inventar PSI şi protecţia muncii</t>
  </si>
  <si>
    <t>construcţii pasagere pt. Exploatări</t>
  </si>
  <si>
    <t>anvelope</t>
  </si>
  <si>
    <t>plase antiderapante</t>
  </si>
  <si>
    <t xml:space="preserve">   Administraţie, alte activ.</t>
  </si>
  <si>
    <t>materiale birotică</t>
  </si>
  <si>
    <t>energie, apa, gunoi menajer</t>
  </si>
  <si>
    <t>materiale, piese auto</t>
  </si>
  <si>
    <t>obiecte inventar şi materiale protecţie</t>
  </si>
  <si>
    <t>carburant auto</t>
  </si>
  <si>
    <t>materiale protocol, mecenat</t>
  </si>
  <si>
    <t>materiale curăţenie birouri</t>
  </si>
  <si>
    <t>alte cheltuieli materiale</t>
  </si>
  <si>
    <t>materiale amenajament silvic</t>
  </si>
  <si>
    <t>cheltuieli cu lucrari si servicii generale - TOTAL</t>
  </si>
  <si>
    <t>cheltuieli postale, telefon - radio</t>
  </si>
  <si>
    <t>comisioane bancare</t>
  </si>
  <si>
    <t>asistenţă juridică + executori</t>
  </si>
  <si>
    <t>abonamente legislaţie, presă, publicaţii</t>
  </si>
  <si>
    <t>cotizaţii la diverse persoane juridice</t>
  </si>
  <si>
    <t>alte servicii (transport, soft, tichete masă)</t>
  </si>
  <si>
    <t>asigurări clădiri, terenuri, auto</t>
  </si>
  <si>
    <t>medicina muncii</t>
  </si>
  <si>
    <t>reparaţii cu terţi</t>
  </si>
  <si>
    <t>lucrări pentru investiţii</t>
  </si>
  <si>
    <t>chirii utilaje</t>
  </si>
  <si>
    <t>c</t>
  </si>
  <si>
    <t>cheltuieli cu lucrari si servicii speciale - TOTAL</t>
  </si>
  <si>
    <t>lucrări întreţinere drumuri executate cu terţi</t>
  </si>
  <si>
    <t>scos apropiat cu utilaje închiriate</t>
  </si>
  <si>
    <t>execuţie drumuri în parchete</t>
  </si>
  <si>
    <t>d</t>
  </si>
  <si>
    <t>impozite si taxe</t>
  </si>
  <si>
    <t>impozite pe cladiri</t>
  </si>
  <si>
    <t>impozite pe terenuri (păşuni, păduri)</t>
  </si>
  <si>
    <t>impozite şi taxe auto + tractoare</t>
  </si>
  <si>
    <t>taxe autorizări activităţi</t>
  </si>
  <si>
    <t>ITP auto</t>
  </si>
  <si>
    <t>taxe judiciare</t>
  </si>
  <si>
    <t>taxe mediu</t>
  </si>
  <si>
    <t>taxa firmă</t>
  </si>
  <si>
    <t>impozit resurse naturale</t>
  </si>
  <si>
    <t>e</t>
  </si>
  <si>
    <t>cheltuieli cu pers. cu contract individual-TOTAL</t>
  </si>
  <si>
    <t>drepturi personal producţie exploatare</t>
  </si>
  <si>
    <t>contributie angajator la CAS</t>
  </si>
  <si>
    <t>contributie angajator la CASS</t>
  </si>
  <si>
    <t>contributie angajator la fond de somaj</t>
  </si>
  <si>
    <t>contributie angajator la fond risc accidente</t>
  </si>
  <si>
    <t>contributie fond ajutoare de boala</t>
  </si>
  <si>
    <t>comision fond de garantare salarială</t>
  </si>
  <si>
    <t>tichete pentru masa</t>
  </si>
  <si>
    <t>f</t>
  </si>
  <si>
    <t>alte cheltuieli cu munca -TOTAL</t>
  </si>
  <si>
    <t>drepturi zilieri</t>
  </si>
  <si>
    <t>indemnizatii administratori</t>
  </si>
  <si>
    <t>contributii indemnizatii</t>
  </si>
  <si>
    <t>g</t>
  </si>
  <si>
    <t>cheltuieli cu amortizari si provizioane - total</t>
  </si>
  <si>
    <t>h</t>
  </si>
  <si>
    <t>cheltuieli fond conservare regenerare - total</t>
  </si>
  <si>
    <t>cheltuieli financiare şi exceptionale</t>
  </si>
  <si>
    <t>cheltuieli cu dobânzile</t>
  </si>
  <si>
    <t>alte cheltuieli financiare</t>
  </si>
  <si>
    <t>cheltuieli rămase din cedarea activelor</t>
  </si>
  <si>
    <t>III</t>
  </si>
  <si>
    <t>REZULTATUL BRUT (TOTAL)</t>
  </si>
  <si>
    <t>IV</t>
  </si>
  <si>
    <t>FOND DE REZERVA</t>
  </si>
  <si>
    <t>V</t>
  </si>
  <si>
    <t>CHELTUIELI NEDEDUCTIBILE</t>
  </si>
  <si>
    <t>VI</t>
  </si>
  <si>
    <t>CHELTUIELI DEDUCTIBILE</t>
  </si>
  <si>
    <t>VII</t>
  </si>
  <si>
    <t>EXCEDENT IMPOZABIL - TOTAL</t>
  </si>
  <si>
    <t>VIII</t>
  </si>
  <si>
    <t>IMPOZIT PE EXCEDENT</t>
  </si>
  <si>
    <t>IX</t>
  </si>
  <si>
    <t>IMPOZIT PE EXCEDENT DATORAT</t>
  </si>
  <si>
    <t>X</t>
  </si>
  <si>
    <t>EXCEDENT DIN ANUL ANTERIOR NEREPARTIZAT</t>
  </si>
  <si>
    <t>XI</t>
  </si>
  <si>
    <t>EXCEDENT TOTAL PENTRU REPARTIZARE</t>
  </si>
  <si>
    <t>REŢINUT PENTRU REPARTIZĂRI ULTERIOARE</t>
  </si>
  <si>
    <t>XII</t>
  </si>
  <si>
    <t>EXCEDENT DE REPARTIZAT – TOTAL</t>
  </si>
  <si>
    <t>PENTRU FONDUL DE DEZVOLTARE</t>
  </si>
  <si>
    <t>PENTRU COTELE PĂRŢI ALE ASOCIAŢILOR</t>
  </si>
  <si>
    <t>studii topo (amenajare+cadastru)</t>
  </si>
  <si>
    <t>cheltuieli deplasare tractor, taf</t>
  </si>
  <si>
    <t>fond mediu  (conf. L167/2010)</t>
  </si>
  <si>
    <t>cenzor extern + reevaluare</t>
  </si>
  <si>
    <t>cadouri copii + ajutoare sociale</t>
  </si>
  <si>
    <t>prima paste</t>
  </si>
  <si>
    <t>venituri din contravaloare functii protectie</t>
  </si>
  <si>
    <t>cheltuieli cu creante neexigibile</t>
  </si>
  <si>
    <t>diverse servicii cu terti (SSM, PSI, etc)</t>
  </si>
  <si>
    <t>contributie asiguratorie pentru munca</t>
  </si>
  <si>
    <t>taxa peiaj</t>
  </si>
  <si>
    <t>cheltuieli neexigibile</t>
  </si>
  <si>
    <t>drepturi personal administrativ</t>
  </si>
  <si>
    <t>contributii angajator zilieri</t>
  </si>
  <si>
    <t>retrageri din fondul de conservare-regenerare</t>
  </si>
  <si>
    <t>servicii silvice</t>
  </si>
  <si>
    <t>REALIZARILE ANULUI 2020</t>
  </si>
  <si>
    <t>PREVEDERILE ANULUI 2021</t>
  </si>
  <si>
    <t>BUGETUL ACTIVITATII GENERALE 2021</t>
  </si>
  <si>
    <t>venituri din alte concesionari,inchirieri terenuri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</si>
</sst>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#"/>
    <numFmt numFmtId="175" formatCode="#,##0\ _L_E_I"/>
  </numFmts>
  <fonts count="49"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5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51"/>
      <name val="Arial"/>
      <family val="2"/>
    </font>
    <font>
      <sz val="12"/>
      <color indexed="57"/>
      <name val="Arial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C000"/>
      <name val="Arial"/>
      <family val="2"/>
    </font>
    <font>
      <sz val="12"/>
      <color theme="9"/>
      <name val="Arial"/>
      <family val="2"/>
    </font>
    <font>
      <sz val="12"/>
      <color rgb="FF00B05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175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5" fontId="2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5" fontId="3" fillId="33" borderId="11" xfId="0" applyNumberFormat="1" applyFont="1" applyFill="1" applyBorder="1" applyAlignment="1">
      <alignment/>
    </xf>
    <xf numFmtId="175" fontId="4" fillId="33" borderId="11" xfId="0" applyNumberFormat="1" applyFont="1" applyFill="1" applyBorder="1" applyAlignment="1">
      <alignment/>
    </xf>
    <xf numFmtId="175" fontId="1" fillId="33" borderId="11" xfId="0" applyNumberFormat="1" applyFont="1" applyFill="1" applyBorder="1" applyAlignment="1">
      <alignment/>
    </xf>
    <xf numFmtId="175" fontId="44" fillId="33" borderId="11" xfId="0" applyNumberFormat="1" applyFont="1" applyFill="1" applyBorder="1" applyAlignment="1">
      <alignment/>
    </xf>
    <xf numFmtId="175" fontId="45" fillId="33" borderId="11" xfId="0" applyNumberFormat="1" applyFont="1" applyFill="1" applyBorder="1" applyAlignment="1">
      <alignment/>
    </xf>
    <xf numFmtId="175" fontId="45" fillId="33" borderId="19" xfId="0" applyNumberFormat="1" applyFont="1" applyFill="1" applyBorder="1" applyAlignment="1">
      <alignment/>
    </xf>
    <xf numFmtId="175" fontId="1" fillId="33" borderId="16" xfId="0" applyNumberFormat="1" applyFont="1" applyFill="1" applyBorder="1" applyAlignment="1">
      <alignment/>
    </xf>
    <xf numFmtId="175" fontId="46" fillId="33" borderId="11" xfId="0" applyNumberFormat="1" applyFont="1" applyFill="1" applyBorder="1" applyAlignment="1">
      <alignment/>
    </xf>
    <xf numFmtId="175" fontId="1" fillId="33" borderId="12" xfId="0" applyNumberFormat="1" applyFont="1" applyFill="1" applyBorder="1" applyAlignment="1">
      <alignment/>
    </xf>
    <xf numFmtId="175" fontId="1" fillId="33" borderId="14" xfId="0" applyNumberFormat="1" applyFont="1" applyFill="1" applyBorder="1" applyAlignment="1">
      <alignment/>
    </xf>
    <xf numFmtId="175" fontId="44" fillId="33" borderId="15" xfId="0" applyNumberFormat="1" applyFont="1" applyFill="1" applyBorder="1" applyAlignment="1">
      <alignment/>
    </xf>
    <xf numFmtId="175" fontId="45" fillId="33" borderId="15" xfId="0" applyNumberFormat="1" applyFont="1" applyFill="1" applyBorder="1" applyAlignment="1">
      <alignment/>
    </xf>
    <xf numFmtId="175" fontId="4" fillId="33" borderId="16" xfId="0" applyNumberFormat="1" applyFont="1" applyFill="1" applyBorder="1" applyAlignment="1">
      <alignment/>
    </xf>
    <xf numFmtId="175" fontId="1" fillId="33" borderId="19" xfId="0" applyNumberFormat="1" applyFont="1" applyFill="1" applyBorder="1" applyAlignment="1">
      <alignment/>
    </xf>
    <xf numFmtId="175" fontId="47" fillId="33" borderId="11" xfId="0" applyNumberFormat="1" applyFont="1" applyFill="1" applyBorder="1" applyAlignment="1">
      <alignment/>
    </xf>
    <xf numFmtId="0" fontId="48" fillId="0" borderId="0" xfId="0" applyFont="1" applyAlignment="1">
      <alignment/>
    </xf>
    <xf numFmtId="175" fontId="1" fillId="33" borderId="15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textRotation="90"/>
    </xf>
    <xf numFmtId="0" fontId="4" fillId="0" borderId="11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PageLayoutView="0" workbookViewId="0" topLeftCell="A1">
      <pane ySplit="5" topLeftCell="A135" activePane="bottomLeft" state="frozen"/>
      <selection pane="topLeft" activeCell="A1" sqref="A1"/>
      <selection pane="bottomLeft" activeCell="I149" sqref="I149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4" width="2.57421875" style="0" customWidth="1"/>
    <col min="5" max="5" width="46.421875" style="0" customWidth="1"/>
    <col min="6" max="6" width="15.140625" style="0" customWidth="1"/>
    <col min="7" max="7" width="16.421875" style="0" customWidth="1"/>
  </cols>
  <sheetData>
    <row r="1" spans="1:7" ht="15">
      <c r="A1" s="2"/>
      <c r="B1" s="2"/>
      <c r="C1" s="2"/>
      <c r="D1" s="2"/>
      <c r="E1" s="2" t="s">
        <v>0</v>
      </c>
      <c r="F1" s="2"/>
      <c r="G1" s="2"/>
    </row>
    <row r="2" spans="1:7" ht="15">
      <c r="A2" s="2"/>
      <c r="B2" s="2"/>
      <c r="C2" s="2"/>
      <c r="D2" s="2"/>
      <c r="E2" s="2"/>
      <c r="F2" s="3" t="s">
        <v>156</v>
      </c>
      <c r="G2" s="2"/>
    </row>
    <row r="3" spans="1:7" ht="15">
      <c r="A3" s="4"/>
      <c r="B3" s="4"/>
      <c r="C3" s="4"/>
      <c r="D3" s="4"/>
      <c r="E3" s="4"/>
      <c r="F3" s="4" t="s">
        <v>1</v>
      </c>
      <c r="G3" s="4"/>
    </row>
    <row r="4" spans="1:7" ht="30.75">
      <c r="A4" s="5"/>
      <c r="B4" s="5"/>
      <c r="C4" s="5"/>
      <c r="D4" s="5"/>
      <c r="E4" s="6" t="s">
        <v>2</v>
      </c>
      <c r="F4" s="7" t="s">
        <v>154</v>
      </c>
      <c r="G4" s="7" t="s">
        <v>155</v>
      </c>
    </row>
    <row r="5" spans="1:7" ht="15">
      <c r="A5" s="5"/>
      <c r="B5" s="5"/>
      <c r="C5" s="5"/>
      <c r="D5" s="5"/>
      <c r="E5" s="8"/>
      <c r="F5" s="8" t="s">
        <v>3</v>
      </c>
      <c r="G5" s="8" t="s">
        <v>3</v>
      </c>
    </row>
    <row r="6" spans="1:7" ht="15">
      <c r="A6" s="10" t="s">
        <v>4</v>
      </c>
      <c r="B6" s="40" t="s">
        <v>5</v>
      </c>
      <c r="C6" s="40"/>
      <c r="D6" s="40"/>
      <c r="E6" s="40"/>
      <c r="F6" s="20">
        <f>F8+F36</f>
        <v>3912052</v>
      </c>
      <c r="G6" s="20">
        <f>G8+G36</f>
        <v>5005462</v>
      </c>
    </row>
    <row r="7" spans="1:7" ht="15">
      <c r="A7" s="5"/>
      <c r="B7" s="5" t="s">
        <v>6</v>
      </c>
      <c r="C7" s="5"/>
      <c r="D7" s="5"/>
      <c r="E7" s="5"/>
      <c r="F7" s="21"/>
      <c r="G7" s="21"/>
    </row>
    <row r="8" spans="1:7" ht="15">
      <c r="A8" s="5"/>
      <c r="B8" s="11">
        <v>1</v>
      </c>
      <c r="C8" s="42" t="s">
        <v>7</v>
      </c>
      <c r="D8" s="42"/>
      <c r="E8" s="42"/>
      <c r="F8" s="22">
        <f>F10+F28</f>
        <v>3711623</v>
      </c>
      <c r="G8" s="22">
        <f>G10+G28</f>
        <v>4462472</v>
      </c>
    </row>
    <row r="9" spans="1:7" ht="15">
      <c r="A9" s="5"/>
      <c r="B9" s="5"/>
      <c r="C9" s="5" t="s">
        <v>8</v>
      </c>
      <c r="D9" s="5"/>
      <c r="E9" s="5"/>
      <c r="F9" s="21"/>
      <c r="G9" s="21"/>
    </row>
    <row r="10" spans="1:7" ht="15">
      <c r="A10" s="5"/>
      <c r="B10" s="5"/>
      <c r="C10" s="12" t="s">
        <v>9</v>
      </c>
      <c r="D10" s="41" t="s">
        <v>10</v>
      </c>
      <c r="E10" s="41"/>
      <c r="F10" s="23">
        <f>SUM(F12:F27)</f>
        <v>3540351</v>
      </c>
      <c r="G10" s="23">
        <f>SUM(G12:G27)</f>
        <v>4310494</v>
      </c>
    </row>
    <row r="11" spans="1:7" ht="15">
      <c r="A11" s="5"/>
      <c r="B11" s="5"/>
      <c r="C11" s="5"/>
      <c r="D11" s="5" t="s">
        <v>8</v>
      </c>
      <c r="E11" s="5"/>
      <c r="F11" s="21"/>
      <c r="G11" s="21"/>
    </row>
    <row r="12" spans="1:7" ht="15">
      <c r="A12" s="5"/>
      <c r="B12" s="5"/>
      <c r="C12" s="5"/>
      <c r="D12" s="5" t="s">
        <v>11</v>
      </c>
      <c r="E12" s="5" t="s">
        <v>12</v>
      </c>
      <c r="F12" s="24">
        <v>3240220</v>
      </c>
      <c r="G12" s="24">
        <v>3667999</v>
      </c>
    </row>
    <row r="13" spans="1:7" ht="15">
      <c r="A13" s="5"/>
      <c r="B13" s="5"/>
      <c r="C13" s="5"/>
      <c r="D13" s="5" t="s">
        <v>11</v>
      </c>
      <c r="E13" s="5" t="s">
        <v>13</v>
      </c>
      <c r="F13" s="24"/>
      <c r="G13" s="24"/>
    </row>
    <row r="14" spans="1:7" ht="15">
      <c r="A14" s="5"/>
      <c r="B14" s="5"/>
      <c r="C14" s="5"/>
      <c r="D14" s="5" t="s">
        <v>11</v>
      </c>
      <c r="E14" s="5" t="s">
        <v>14</v>
      </c>
      <c r="F14" s="24">
        <v>50058</v>
      </c>
      <c r="G14" s="24">
        <v>388916</v>
      </c>
    </row>
    <row r="15" spans="1:7" ht="15">
      <c r="A15" s="5"/>
      <c r="B15" s="5"/>
      <c r="C15" s="5"/>
      <c r="D15" s="5" t="s">
        <v>11</v>
      </c>
      <c r="E15" s="5" t="s">
        <v>15</v>
      </c>
      <c r="F15" s="24">
        <v>33094</v>
      </c>
      <c r="G15" s="24">
        <v>33000</v>
      </c>
    </row>
    <row r="16" spans="1:7" ht="15">
      <c r="A16" s="5"/>
      <c r="B16" s="5"/>
      <c r="C16" s="5"/>
      <c r="D16" s="5" t="s">
        <v>11</v>
      </c>
      <c r="E16" s="5" t="s">
        <v>16</v>
      </c>
      <c r="F16" s="24"/>
      <c r="G16" s="24"/>
    </row>
    <row r="17" spans="1:7" ht="15">
      <c r="A17" s="5"/>
      <c r="B17" s="5"/>
      <c r="C17" s="5"/>
      <c r="D17" s="5" t="s">
        <v>11</v>
      </c>
      <c r="E17" s="2" t="s">
        <v>17</v>
      </c>
      <c r="F17" s="24"/>
      <c r="G17" s="24"/>
    </row>
    <row r="18" spans="1:7" ht="15">
      <c r="A18" s="5"/>
      <c r="B18" s="5"/>
      <c r="C18" s="5"/>
      <c r="D18" s="5" t="s">
        <v>11</v>
      </c>
      <c r="E18" s="5" t="s">
        <v>18</v>
      </c>
      <c r="F18" s="24"/>
      <c r="G18" s="24"/>
    </row>
    <row r="19" spans="1:7" ht="15">
      <c r="A19" s="5"/>
      <c r="B19" s="5"/>
      <c r="C19" s="5"/>
      <c r="D19" s="5" t="s">
        <v>11</v>
      </c>
      <c r="E19" s="5" t="s">
        <v>19</v>
      </c>
      <c r="F19" s="24">
        <v>214979</v>
      </c>
      <c r="G19" s="24">
        <v>214979</v>
      </c>
    </row>
    <row r="20" spans="1:7" ht="15">
      <c r="A20" s="5"/>
      <c r="B20" s="5"/>
      <c r="C20" s="5"/>
      <c r="D20" s="5" t="s">
        <v>11</v>
      </c>
      <c r="E20" s="5" t="s">
        <v>20</v>
      </c>
      <c r="F20" s="24"/>
      <c r="G20" s="24"/>
    </row>
    <row r="21" spans="1:7" ht="15">
      <c r="A21" s="5"/>
      <c r="B21" s="5"/>
      <c r="C21" s="5"/>
      <c r="D21" s="5" t="s">
        <v>11</v>
      </c>
      <c r="E21" s="5" t="s">
        <v>157</v>
      </c>
      <c r="F21" s="24"/>
      <c r="G21" s="24">
        <v>3600</v>
      </c>
    </row>
    <row r="22" spans="1:7" ht="15">
      <c r="A22" s="5"/>
      <c r="B22" s="5"/>
      <c r="C22" s="5"/>
      <c r="D22" s="5" t="s">
        <v>11</v>
      </c>
      <c r="E22" s="5" t="s">
        <v>21</v>
      </c>
      <c r="F22" s="24">
        <v>2000</v>
      </c>
      <c r="G22" s="24">
        <v>2000</v>
      </c>
    </row>
    <row r="23" spans="1:7" ht="15">
      <c r="A23" s="5"/>
      <c r="B23" s="5"/>
      <c r="C23" s="5"/>
      <c r="D23" s="5" t="s">
        <v>11</v>
      </c>
      <c r="E23" s="5" t="s">
        <v>22</v>
      </c>
      <c r="F23" s="25"/>
      <c r="G23" s="25"/>
    </row>
    <row r="24" spans="1:7" ht="15">
      <c r="A24" s="5"/>
      <c r="B24" s="5"/>
      <c r="C24" s="5"/>
      <c r="D24" s="5" t="s">
        <v>11</v>
      </c>
      <c r="E24" s="5"/>
      <c r="F24" s="26"/>
      <c r="G24" s="26"/>
    </row>
    <row r="25" spans="1:7" ht="15">
      <c r="A25" s="5"/>
      <c r="B25" s="5"/>
      <c r="C25" s="5"/>
      <c r="D25" s="9" t="s">
        <v>11</v>
      </c>
      <c r="E25" s="10"/>
      <c r="F25" s="26"/>
      <c r="G25" s="26"/>
    </row>
    <row r="26" spans="1:7" ht="15">
      <c r="A26" s="5"/>
      <c r="B26" s="5"/>
      <c r="C26" s="5"/>
      <c r="D26" s="5" t="s">
        <v>11</v>
      </c>
      <c r="E26" s="10"/>
      <c r="F26" s="26"/>
      <c r="G26" s="26"/>
    </row>
    <row r="27" spans="1:7" ht="15">
      <c r="A27" s="5"/>
      <c r="B27" s="5"/>
      <c r="C27" s="5"/>
      <c r="D27" s="5" t="s">
        <v>11</v>
      </c>
      <c r="E27" s="10"/>
      <c r="F27" s="24"/>
      <c r="G27" s="24"/>
    </row>
    <row r="28" spans="1:7" ht="15">
      <c r="A28" s="5"/>
      <c r="B28" s="5"/>
      <c r="C28" s="12" t="s">
        <v>23</v>
      </c>
      <c r="D28" s="41" t="s">
        <v>24</v>
      </c>
      <c r="E28" s="41"/>
      <c r="F28" s="23">
        <f>SUM(F30:F35)</f>
        <v>171272</v>
      </c>
      <c r="G28" s="23">
        <f>SUM(G30:G35)</f>
        <v>151978</v>
      </c>
    </row>
    <row r="29" spans="1:7" ht="15">
      <c r="A29" s="5"/>
      <c r="B29" s="5"/>
      <c r="C29" s="5"/>
      <c r="D29" s="5" t="s">
        <v>8</v>
      </c>
      <c r="E29" s="5"/>
      <c r="F29" s="24"/>
      <c r="G29" s="24"/>
    </row>
    <row r="30" spans="1:7" ht="15">
      <c r="A30" s="5"/>
      <c r="B30" s="5"/>
      <c r="C30" s="5"/>
      <c r="D30" s="5" t="s">
        <v>11</v>
      </c>
      <c r="E30" s="5" t="s">
        <v>25</v>
      </c>
      <c r="F30" s="24"/>
      <c r="G30" s="24"/>
    </row>
    <row r="31" spans="1:7" ht="15">
      <c r="A31" s="5"/>
      <c r="B31" s="5"/>
      <c r="C31" s="5"/>
      <c r="D31" s="5" t="s">
        <v>11</v>
      </c>
      <c r="E31" s="5" t="s">
        <v>26</v>
      </c>
      <c r="F31" s="26"/>
      <c r="G31" s="26"/>
    </row>
    <row r="32" spans="1:7" ht="15">
      <c r="A32" s="5"/>
      <c r="B32" s="5"/>
      <c r="C32" s="5"/>
      <c r="D32" s="5" t="s">
        <v>11</v>
      </c>
      <c r="E32" s="5" t="s">
        <v>152</v>
      </c>
      <c r="F32" s="27"/>
      <c r="G32" s="27"/>
    </row>
    <row r="33" spans="1:7" ht="15">
      <c r="A33" s="5"/>
      <c r="B33" s="5"/>
      <c r="C33" s="5"/>
      <c r="D33" s="5" t="s">
        <v>11</v>
      </c>
      <c r="E33" s="5" t="s">
        <v>27</v>
      </c>
      <c r="F33" s="28">
        <v>-8087</v>
      </c>
      <c r="G33" s="28">
        <v>1183</v>
      </c>
    </row>
    <row r="34" spans="1:7" ht="15">
      <c r="A34" s="5"/>
      <c r="B34" s="5"/>
      <c r="C34" s="5"/>
      <c r="D34" s="5" t="s">
        <v>11</v>
      </c>
      <c r="E34" s="5" t="s">
        <v>28</v>
      </c>
      <c r="F34" s="29"/>
      <c r="G34" s="29"/>
    </row>
    <row r="35" spans="1:7" ht="15">
      <c r="A35" s="5"/>
      <c r="B35" s="5"/>
      <c r="C35" s="5"/>
      <c r="D35" s="5" t="s">
        <v>11</v>
      </c>
      <c r="E35" s="5" t="s">
        <v>29</v>
      </c>
      <c r="F35" s="24">
        <v>179359</v>
      </c>
      <c r="G35" s="24">
        <v>150795</v>
      </c>
    </row>
    <row r="36" spans="1:7" ht="15">
      <c r="A36" s="5"/>
      <c r="B36" s="11">
        <v>2</v>
      </c>
      <c r="C36" s="42" t="s">
        <v>30</v>
      </c>
      <c r="D36" s="42"/>
      <c r="E36" s="42"/>
      <c r="F36" s="22">
        <f>SUM(F38:F44)</f>
        <v>200429</v>
      </c>
      <c r="G36" s="22">
        <f>SUM(G38:G44)</f>
        <v>542990</v>
      </c>
    </row>
    <row r="37" spans="1:7" ht="15">
      <c r="A37" s="5"/>
      <c r="B37" s="5"/>
      <c r="C37" s="5"/>
      <c r="D37" s="5" t="s">
        <v>8</v>
      </c>
      <c r="E37" s="5"/>
      <c r="F37" s="24"/>
      <c r="G37" s="24"/>
    </row>
    <row r="38" spans="1:7" ht="15">
      <c r="A38" s="5"/>
      <c r="B38" s="5"/>
      <c r="C38" s="5"/>
      <c r="D38" s="5" t="s">
        <v>11</v>
      </c>
      <c r="E38" s="5" t="s">
        <v>31</v>
      </c>
      <c r="F38" s="24">
        <v>5102</v>
      </c>
      <c r="G38" s="24">
        <v>5000</v>
      </c>
    </row>
    <row r="39" spans="1:7" ht="15">
      <c r="A39" s="5"/>
      <c r="B39" s="5"/>
      <c r="C39" s="5"/>
      <c r="D39" s="5" t="s">
        <v>11</v>
      </c>
      <c r="E39" s="5" t="s">
        <v>32</v>
      </c>
      <c r="F39" s="36">
        <v>3213</v>
      </c>
      <c r="G39" s="36"/>
    </row>
    <row r="40" spans="1:7" ht="15">
      <c r="A40" s="5"/>
      <c r="B40" s="5"/>
      <c r="C40" s="5"/>
      <c r="D40" s="5" t="s">
        <v>11</v>
      </c>
      <c r="E40" s="5" t="s">
        <v>33</v>
      </c>
      <c r="F40" s="25"/>
      <c r="G40" s="25"/>
    </row>
    <row r="41" spans="1:7" ht="15">
      <c r="A41" s="5"/>
      <c r="B41" s="5"/>
      <c r="C41" s="5"/>
      <c r="D41" s="5" t="s">
        <v>11</v>
      </c>
      <c r="E41" s="5" t="s">
        <v>34</v>
      </c>
      <c r="F41" s="25"/>
      <c r="G41" s="25"/>
    </row>
    <row r="42" spans="1:7" ht="15">
      <c r="A42" s="5"/>
      <c r="B42" s="5"/>
      <c r="C42" s="5"/>
      <c r="D42" s="5" t="s">
        <v>11</v>
      </c>
      <c r="E42" s="5" t="s">
        <v>144</v>
      </c>
      <c r="F42" s="24"/>
      <c r="G42" s="24">
        <v>334410</v>
      </c>
    </row>
    <row r="43" spans="1:7" ht="15">
      <c r="A43" s="5"/>
      <c r="B43" s="5"/>
      <c r="C43" s="5"/>
      <c r="D43" s="5" t="s">
        <v>11</v>
      </c>
      <c r="E43" s="5" t="s">
        <v>35</v>
      </c>
      <c r="F43" s="24">
        <v>192114</v>
      </c>
      <c r="G43" s="24">
        <v>203580</v>
      </c>
    </row>
    <row r="44" spans="1:7" ht="15">
      <c r="A44" s="5"/>
      <c r="B44" s="5"/>
      <c r="C44" s="5"/>
      <c r="D44" s="5" t="s">
        <v>11</v>
      </c>
      <c r="E44" s="5" t="s">
        <v>36</v>
      </c>
      <c r="F44" s="24"/>
      <c r="G44" s="24"/>
    </row>
    <row r="45" spans="1:7" ht="15">
      <c r="A45" s="10" t="s">
        <v>37</v>
      </c>
      <c r="B45" s="40" t="s">
        <v>38</v>
      </c>
      <c r="C45" s="40"/>
      <c r="D45" s="40"/>
      <c r="E45" s="40"/>
      <c r="F45" s="20">
        <f>F47+F129</f>
        <v>2665552.2575000003</v>
      </c>
      <c r="G45" s="20">
        <f>G47+G129</f>
        <v>3082683.75</v>
      </c>
    </row>
    <row r="46" spans="1:7" ht="15">
      <c r="A46" s="5"/>
      <c r="B46" s="5" t="s">
        <v>8</v>
      </c>
      <c r="C46" s="5"/>
      <c r="D46" s="5"/>
      <c r="E46" s="5"/>
      <c r="F46" s="24"/>
      <c r="G46" s="24"/>
    </row>
    <row r="47" spans="1:7" ht="15">
      <c r="A47" s="5"/>
      <c r="B47" s="11">
        <v>1</v>
      </c>
      <c r="C47" s="42" t="s">
        <v>39</v>
      </c>
      <c r="D47" s="42"/>
      <c r="E47" s="42"/>
      <c r="F47" s="22">
        <f>F49+F73+F88+F96+F108+F121+F127+F128</f>
        <v>2665552.2575000003</v>
      </c>
      <c r="G47" s="22">
        <f>G49+G73+G88+G96+G108+G121+G127+G128</f>
        <v>3082683.75</v>
      </c>
    </row>
    <row r="48" spans="1:7" ht="15">
      <c r="A48" s="5"/>
      <c r="B48" s="5"/>
      <c r="C48" s="5" t="s">
        <v>8</v>
      </c>
      <c r="D48" s="5"/>
      <c r="E48" s="5"/>
      <c r="F48" s="24"/>
      <c r="G48" s="24"/>
    </row>
    <row r="49" spans="1:7" ht="15">
      <c r="A49" s="5"/>
      <c r="B49" s="5"/>
      <c r="C49" s="12" t="s">
        <v>9</v>
      </c>
      <c r="D49" s="41" t="s">
        <v>40</v>
      </c>
      <c r="E49" s="41"/>
      <c r="F49" s="23">
        <f>SUM(F52:F72)</f>
        <v>84981</v>
      </c>
      <c r="G49" s="23">
        <f>SUM(G52:G72)</f>
        <v>156064</v>
      </c>
    </row>
    <row r="50" spans="1:7" ht="15">
      <c r="A50" s="5"/>
      <c r="B50" s="5"/>
      <c r="C50" s="12"/>
      <c r="D50" s="12"/>
      <c r="E50" s="12" t="s">
        <v>41</v>
      </c>
      <c r="F50" s="23"/>
      <c r="G50" s="23"/>
    </row>
    <row r="51" spans="1:7" ht="15.75" thickBot="1">
      <c r="A51" s="5"/>
      <c r="B51" s="5"/>
      <c r="C51" s="13"/>
      <c r="D51" s="13" t="s">
        <v>8</v>
      </c>
      <c r="E51" s="13"/>
      <c r="F51" s="30"/>
      <c r="G51" s="30"/>
    </row>
    <row r="52" spans="1:7" ht="15">
      <c r="A52" s="5"/>
      <c r="B52" s="14"/>
      <c r="C52" s="44" t="s">
        <v>41</v>
      </c>
      <c r="D52" s="15" t="s">
        <v>11</v>
      </c>
      <c r="E52" s="15" t="s">
        <v>42</v>
      </c>
      <c r="F52" s="31">
        <v>6700</v>
      </c>
      <c r="G52" s="31">
        <v>4450</v>
      </c>
    </row>
    <row r="53" spans="1:7" ht="15">
      <c r="A53" s="5"/>
      <c r="B53" s="14"/>
      <c r="C53" s="44"/>
      <c r="D53" s="5" t="s">
        <v>11</v>
      </c>
      <c r="E53" s="5" t="s">
        <v>43</v>
      </c>
      <c r="F53" s="24">
        <v>7063</v>
      </c>
      <c r="G53" s="24">
        <v>5850</v>
      </c>
    </row>
    <row r="54" spans="1:7" ht="15">
      <c r="A54" s="5"/>
      <c r="B54" s="14"/>
      <c r="C54" s="44"/>
      <c r="D54" s="5" t="s">
        <v>11</v>
      </c>
      <c r="E54" s="5" t="s">
        <v>44</v>
      </c>
      <c r="F54" s="25"/>
      <c r="G54" s="25"/>
    </row>
    <row r="55" spans="1:7" ht="15.75" thickBot="1">
      <c r="A55" s="5"/>
      <c r="B55" s="14"/>
      <c r="C55" s="44"/>
      <c r="D55" s="5" t="s">
        <v>11</v>
      </c>
      <c r="E55" s="5" t="s">
        <v>45</v>
      </c>
      <c r="F55" s="25"/>
      <c r="G55" s="25"/>
    </row>
    <row r="56" spans="1:7" ht="15.75" thickBot="1">
      <c r="A56" s="5"/>
      <c r="B56" s="14"/>
      <c r="C56" s="45" t="s">
        <v>46</v>
      </c>
      <c r="D56" s="5" t="s">
        <v>11</v>
      </c>
      <c r="E56" s="15" t="s">
        <v>47</v>
      </c>
      <c r="F56" s="25"/>
      <c r="G56" s="25"/>
    </row>
    <row r="57" spans="1:7" ht="15">
      <c r="A57" s="5"/>
      <c r="B57" s="14"/>
      <c r="C57" s="45"/>
      <c r="D57" s="5" t="s">
        <v>11</v>
      </c>
      <c r="E57" s="15" t="s">
        <v>48</v>
      </c>
      <c r="F57" s="25"/>
      <c r="G57" s="25"/>
    </row>
    <row r="58" spans="1:7" ht="15">
      <c r="A58" s="5"/>
      <c r="B58" s="14"/>
      <c r="C58" s="45"/>
      <c r="D58" s="5" t="s">
        <v>11</v>
      </c>
      <c r="E58" s="5" t="s">
        <v>49</v>
      </c>
      <c r="F58" s="25"/>
      <c r="G58" s="25"/>
    </row>
    <row r="59" spans="1:7" ht="15">
      <c r="A59" s="5"/>
      <c r="B59" s="14"/>
      <c r="C59" s="45"/>
      <c r="D59" s="5" t="s">
        <v>11</v>
      </c>
      <c r="E59" s="5" t="s">
        <v>50</v>
      </c>
      <c r="F59" s="25"/>
      <c r="G59" s="25"/>
    </row>
    <row r="60" spans="1:7" ht="15">
      <c r="A60" s="5"/>
      <c r="B60" s="14"/>
      <c r="C60" s="45"/>
      <c r="D60" s="5" t="s">
        <v>11</v>
      </c>
      <c r="E60" s="5" t="s">
        <v>51</v>
      </c>
      <c r="F60" s="25"/>
      <c r="G60" s="25"/>
    </row>
    <row r="61" spans="1:7" ht="15">
      <c r="A61" s="5"/>
      <c r="B61" s="14"/>
      <c r="C61" s="45"/>
      <c r="D61" s="5" t="s">
        <v>11</v>
      </c>
      <c r="E61" s="5" t="s">
        <v>52</v>
      </c>
      <c r="F61" s="25"/>
      <c r="G61" s="25"/>
    </row>
    <row r="62" spans="1:7" ht="15">
      <c r="A62" s="5"/>
      <c r="B62" s="14"/>
      <c r="C62" s="45"/>
      <c r="D62" s="5" t="s">
        <v>11</v>
      </c>
      <c r="E62" s="5" t="s">
        <v>53</v>
      </c>
      <c r="F62" s="25"/>
      <c r="G62" s="25"/>
    </row>
    <row r="63" spans="1:7" ht="15.75" thickBot="1">
      <c r="A63" s="5"/>
      <c r="B63" s="14"/>
      <c r="C63" s="45"/>
      <c r="D63" s="16"/>
      <c r="E63" s="16"/>
      <c r="F63" s="32"/>
      <c r="G63" s="32"/>
    </row>
    <row r="64" spans="1:7" ht="15.75" thickBot="1">
      <c r="A64" s="5"/>
      <c r="B64" s="14"/>
      <c r="C64" s="44" t="s">
        <v>54</v>
      </c>
      <c r="D64" s="15" t="s">
        <v>11</v>
      </c>
      <c r="E64" s="15" t="s">
        <v>55</v>
      </c>
      <c r="F64" s="31">
        <v>8128</v>
      </c>
      <c r="G64" s="31">
        <v>8000</v>
      </c>
    </row>
    <row r="65" spans="1:7" ht="15">
      <c r="A65" s="5"/>
      <c r="B65" s="14"/>
      <c r="C65" s="44"/>
      <c r="D65" s="5" t="s">
        <v>11</v>
      </c>
      <c r="E65" s="15" t="s">
        <v>56</v>
      </c>
      <c r="F65" s="24">
        <v>5160</v>
      </c>
      <c r="G65" s="24">
        <v>4840</v>
      </c>
    </row>
    <row r="66" spans="1:7" ht="15">
      <c r="A66" s="5"/>
      <c r="B66" s="14"/>
      <c r="C66" s="44"/>
      <c r="D66" s="5" t="s">
        <v>11</v>
      </c>
      <c r="E66" s="5" t="s">
        <v>57</v>
      </c>
      <c r="F66" s="24">
        <v>14440</v>
      </c>
      <c r="G66" s="24">
        <v>11439</v>
      </c>
    </row>
    <row r="67" spans="1:7" ht="15">
      <c r="A67" s="5"/>
      <c r="B67" s="14"/>
      <c r="C67" s="44"/>
      <c r="D67" s="5" t="s">
        <v>11</v>
      </c>
      <c r="E67" s="5" t="s">
        <v>58</v>
      </c>
      <c r="F67" s="24">
        <v>4301</v>
      </c>
      <c r="G67" s="24">
        <v>20000</v>
      </c>
    </row>
    <row r="68" spans="1:7" ht="15">
      <c r="A68" s="5"/>
      <c r="B68" s="14"/>
      <c r="C68" s="44"/>
      <c r="D68" s="5" t="s">
        <v>11</v>
      </c>
      <c r="E68" s="5" t="s">
        <v>59</v>
      </c>
      <c r="F68" s="24">
        <v>19674</v>
      </c>
      <c r="G68" s="24">
        <v>20790</v>
      </c>
    </row>
    <row r="69" spans="1:7" ht="15">
      <c r="A69" s="5"/>
      <c r="B69" s="14"/>
      <c r="C69" s="44"/>
      <c r="D69" s="5" t="s">
        <v>11</v>
      </c>
      <c r="E69" s="5" t="s">
        <v>60</v>
      </c>
      <c r="F69" s="24">
        <v>2821</v>
      </c>
      <c r="G69" s="24">
        <v>30000</v>
      </c>
    </row>
    <row r="70" spans="1:7" ht="15">
      <c r="A70" s="5"/>
      <c r="B70" s="14"/>
      <c r="C70" s="44"/>
      <c r="D70" s="5" t="s">
        <v>11</v>
      </c>
      <c r="E70" s="5" t="s">
        <v>61</v>
      </c>
      <c r="F70" s="24">
        <v>6194</v>
      </c>
      <c r="G70" s="24">
        <v>8000</v>
      </c>
    </row>
    <row r="71" spans="1:7" ht="15">
      <c r="A71" s="5"/>
      <c r="B71" s="14"/>
      <c r="C71" s="44"/>
      <c r="D71" s="5" t="s">
        <v>11</v>
      </c>
      <c r="E71" s="5" t="s">
        <v>62</v>
      </c>
      <c r="F71" s="24">
        <v>10500</v>
      </c>
      <c r="G71" s="24">
        <v>12000</v>
      </c>
    </row>
    <row r="72" spans="1:7" ht="15.75" thickBot="1">
      <c r="A72" s="5"/>
      <c r="B72" s="14"/>
      <c r="C72" s="44"/>
      <c r="D72" s="5" t="s">
        <v>11</v>
      </c>
      <c r="E72" s="16" t="s">
        <v>63</v>
      </c>
      <c r="F72" s="33"/>
      <c r="G72" s="38">
        <v>30695</v>
      </c>
    </row>
    <row r="73" spans="1:7" ht="15">
      <c r="A73" s="5"/>
      <c r="B73" s="5"/>
      <c r="C73" s="17" t="s">
        <v>23</v>
      </c>
      <c r="D73" s="43" t="s">
        <v>64</v>
      </c>
      <c r="E73" s="43"/>
      <c r="F73" s="34">
        <f>SUM(F75:F87)</f>
        <v>88576</v>
      </c>
      <c r="G73" s="34">
        <f>SUM(G75:G87)</f>
        <v>94100</v>
      </c>
    </row>
    <row r="74" spans="1:7" ht="15">
      <c r="A74" s="5"/>
      <c r="B74" s="5"/>
      <c r="C74" s="5"/>
      <c r="D74" s="5" t="s">
        <v>8</v>
      </c>
      <c r="E74" s="5"/>
      <c r="F74" s="24"/>
      <c r="G74" s="24"/>
    </row>
    <row r="75" spans="1:7" ht="15">
      <c r="A75" s="5"/>
      <c r="B75" s="5"/>
      <c r="C75" s="5"/>
      <c r="D75" s="5" t="s">
        <v>11</v>
      </c>
      <c r="E75" s="5" t="s">
        <v>65</v>
      </c>
      <c r="F75" s="24">
        <v>6669</v>
      </c>
      <c r="G75" s="24">
        <v>8200</v>
      </c>
    </row>
    <row r="76" spans="1:7" ht="15">
      <c r="A76" s="5"/>
      <c r="B76" s="5"/>
      <c r="C76" s="5"/>
      <c r="D76" s="5" t="s">
        <v>11</v>
      </c>
      <c r="E76" s="5" t="s">
        <v>66</v>
      </c>
      <c r="F76" s="24">
        <v>13064</v>
      </c>
      <c r="G76" s="24">
        <v>20000</v>
      </c>
    </row>
    <row r="77" spans="1:7" ht="15">
      <c r="A77" s="5"/>
      <c r="B77" s="5"/>
      <c r="C77" s="5"/>
      <c r="D77" s="5" t="s">
        <v>11</v>
      </c>
      <c r="E77" s="5" t="s">
        <v>67</v>
      </c>
      <c r="F77" s="24">
        <v>25000</v>
      </c>
      <c r="G77" s="24">
        <v>24400</v>
      </c>
    </row>
    <row r="78" spans="1:7" ht="15">
      <c r="A78" s="5"/>
      <c r="B78" s="5"/>
      <c r="C78" s="5"/>
      <c r="D78" s="5" t="s">
        <v>11</v>
      </c>
      <c r="E78" s="5" t="s">
        <v>68</v>
      </c>
      <c r="F78" s="24">
        <v>9025</v>
      </c>
      <c r="G78" s="24">
        <v>5220</v>
      </c>
    </row>
    <row r="79" spans="1:7" ht="15">
      <c r="A79" s="5"/>
      <c r="B79" s="5"/>
      <c r="C79" s="5"/>
      <c r="D79" s="5" t="s">
        <v>11</v>
      </c>
      <c r="E79" s="5" t="s">
        <v>69</v>
      </c>
      <c r="F79" s="24">
        <v>1800</v>
      </c>
      <c r="G79" s="24">
        <v>1800</v>
      </c>
    </row>
    <row r="80" spans="1:7" ht="15">
      <c r="A80" s="5"/>
      <c r="B80" s="5"/>
      <c r="C80" s="5"/>
      <c r="D80" s="5" t="s">
        <v>11</v>
      </c>
      <c r="E80" s="5" t="s">
        <v>70</v>
      </c>
      <c r="F80" s="24">
        <v>2480</v>
      </c>
      <c r="G80" s="24">
        <v>3480</v>
      </c>
    </row>
    <row r="81" spans="1:7" ht="15">
      <c r="A81" s="5"/>
      <c r="B81" s="5"/>
      <c r="C81" s="5"/>
      <c r="D81" s="5" t="s">
        <v>11</v>
      </c>
      <c r="E81" s="5" t="s">
        <v>71</v>
      </c>
      <c r="F81" s="24">
        <v>7742</v>
      </c>
      <c r="G81" s="24">
        <v>8000</v>
      </c>
    </row>
    <row r="82" spans="1:7" ht="15">
      <c r="A82" s="5"/>
      <c r="B82" s="5"/>
      <c r="C82" s="5"/>
      <c r="D82" s="5" t="s">
        <v>11</v>
      </c>
      <c r="E82" s="5" t="s">
        <v>72</v>
      </c>
      <c r="F82" s="35">
        <v>996</v>
      </c>
      <c r="G82" s="35">
        <v>1200</v>
      </c>
    </row>
    <row r="83" spans="1:7" ht="15">
      <c r="A83" s="5"/>
      <c r="B83" s="5"/>
      <c r="C83" s="5"/>
      <c r="D83" s="5" t="s">
        <v>11</v>
      </c>
      <c r="E83" s="5" t="s">
        <v>73</v>
      </c>
      <c r="F83" s="28"/>
      <c r="G83" s="28"/>
    </row>
    <row r="84" spans="1:7" ht="15">
      <c r="A84" s="5"/>
      <c r="B84" s="5"/>
      <c r="C84" s="5"/>
      <c r="D84" s="5" t="s">
        <v>11</v>
      </c>
      <c r="E84" s="5" t="s">
        <v>74</v>
      </c>
      <c r="F84" s="24"/>
      <c r="G84" s="24"/>
    </row>
    <row r="85" spans="1:7" ht="15">
      <c r="A85" s="5"/>
      <c r="B85" s="5"/>
      <c r="C85" s="5"/>
      <c r="D85" s="5" t="s">
        <v>11</v>
      </c>
      <c r="E85" s="5" t="s">
        <v>75</v>
      </c>
      <c r="F85" s="25"/>
      <c r="G85" s="25"/>
    </row>
    <row r="86" spans="1:7" ht="15">
      <c r="A86" s="5"/>
      <c r="B86" s="5"/>
      <c r="C86" s="5"/>
      <c r="D86" s="5" t="s">
        <v>11</v>
      </c>
      <c r="E86" s="5" t="s">
        <v>146</v>
      </c>
      <c r="F86" s="24">
        <v>7800</v>
      </c>
      <c r="G86" s="24">
        <v>7800</v>
      </c>
    </row>
    <row r="87" spans="1:7" ht="15">
      <c r="A87" s="5"/>
      <c r="B87" s="5"/>
      <c r="C87" s="5"/>
      <c r="D87" s="5" t="s">
        <v>11</v>
      </c>
      <c r="E87" s="5" t="s">
        <v>141</v>
      </c>
      <c r="F87" s="24">
        <v>14000</v>
      </c>
      <c r="G87" s="24">
        <v>14000</v>
      </c>
    </row>
    <row r="88" spans="1:7" ht="15">
      <c r="A88" s="5"/>
      <c r="B88" s="5"/>
      <c r="C88" s="17" t="s">
        <v>76</v>
      </c>
      <c r="D88" s="43" t="s">
        <v>77</v>
      </c>
      <c r="E88" s="43"/>
      <c r="F88" s="23">
        <f>SUM(F90:F95)</f>
        <v>1115698</v>
      </c>
      <c r="G88" s="23">
        <f>SUM(G90:G95)</f>
        <v>1346706</v>
      </c>
    </row>
    <row r="89" spans="1:7" ht="15">
      <c r="A89" s="5"/>
      <c r="B89" s="5"/>
      <c r="C89" s="5"/>
      <c r="D89" s="5" t="s">
        <v>8</v>
      </c>
      <c r="E89" s="5"/>
      <c r="F89" s="24"/>
      <c r="G89" s="24"/>
    </row>
    <row r="90" spans="1:8" ht="15">
      <c r="A90" s="5"/>
      <c r="B90" s="5"/>
      <c r="C90" s="5"/>
      <c r="D90" s="5" t="s">
        <v>11</v>
      </c>
      <c r="E90" s="5" t="s">
        <v>153</v>
      </c>
      <c r="F90" s="24">
        <v>1051718</v>
      </c>
      <c r="G90" s="24">
        <v>1058626</v>
      </c>
      <c r="H90" s="37"/>
    </row>
    <row r="91" spans="1:7" ht="15">
      <c r="A91" s="5"/>
      <c r="B91" s="5"/>
      <c r="C91" s="5"/>
      <c r="D91" s="5" t="s">
        <v>11</v>
      </c>
      <c r="E91" s="5" t="s">
        <v>78</v>
      </c>
      <c r="F91" s="24">
        <v>20000</v>
      </c>
      <c r="G91" s="24">
        <v>170000</v>
      </c>
    </row>
    <row r="92" spans="1:7" ht="15">
      <c r="A92" s="5"/>
      <c r="B92" s="5"/>
      <c r="C92" s="5"/>
      <c r="D92" s="5" t="s">
        <v>11</v>
      </c>
      <c r="E92" s="5" t="s">
        <v>79</v>
      </c>
      <c r="F92" s="24">
        <v>43980</v>
      </c>
      <c r="G92" s="24">
        <v>118080</v>
      </c>
    </row>
    <row r="93" spans="1:7" ht="15">
      <c r="A93" s="5"/>
      <c r="B93" s="5"/>
      <c r="C93" s="5"/>
      <c r="D93" s="5" t="s">
        <v>11</v>
      </c>
      <c r="E93" s="5" t="s">
        <v>80</v>
      </c>
      <c r="F93" s="24"/>
      <c r="G93" s="24"/>
    </row>
    <row r="94" spans="1:7" ht="15">
      <c r="A94" s="5"/>
      <c r="B94" s="5"/>
      <c r="C94" s="5"/>
      <c r="D94" s="5" t="s">
        <v>11</v>
      </c>
      <c r="E94" s="5" t="s">
        <v>138</v>
      </c>
      <c r="F94" s="24">
        <v>0</v>
      </c>
      <c r="G94" s="24">
        <v>0</v>
      </c>
    </row>
    <row r="95" spans="1:7" ht="15">
      <c r="A95" s="5"/>
      <c r="B95" s="5"/>
      <c r="C95" s="5"/>
      <c r="D95" s="5" t="s">
        <v>11</v>
      </c>
      <c r="E95" s="5"/>
      <c r="F95" s="24"/>
      <c r="G95" s="24"/>
    </row>
    <row r="96" spans="1:7" ht="15">
      <c r="A96" s="5"/>
      <c r="B96" s="5"/>
      <c r="C96" s="12" t="s">
        <v>81</v>
      </c>
      <c r="D96" s="41" t="s">
        <v>82</v>
      </c>
      <c r="E96" s="41"/>
      <c r="F96" s="23">
        <f>SUM(F97:F107)</f>
        <v>121105</v>
      </c>
      <c r="G96" s="23">
        <f>SUM(G97:G107)</f>
        <v>138586</v>
      </c>
    </row>
    <row r="97" spans="1:7" ht="15">
      <c r="A97" s="5"/>
      <c r="B97" s="5"/>
      <c r="C97" s="12"/>
      <c r="D97" s="12" t="s">
        <v>11</v>
      </c>
      <c r="E97" s="5" t="s">
        <v>83</v>
      </c>
      <c r="F97" s="24">
        <v>4730</v>
      </c>
      <c r="G97" s="24">
        <v>4730</v>
      </c>
    </row>
    <row r="98" spans="1:7" ht="15">
      <c r="A98" s="5"/>
      <c r="B98" s="5"/>
      <c r="C98" s="12"/>
      <c r="D98" s="12" t="s">
        <v>11</v>
      </c>
      <c r="E98" s="5" t="s">
        <v>84</v>
      </c>
      <c r="F98" s="24">
        <v>50127</v>
      </c>
      <c r="G98" s="24">
        <v>52724</v>
      </c>
    </row>
    <row r="99" spans="1:7" ht="15">
      <c r="A99" s="5"/>
      <c r="B99" s="5"/>
      <c r="C99" s="12"/>
      <c r="D99" s="12" t="s">
        <v>11</v>
      </c>
      <c r="E99" s="5" t="s">
        <v>85</v>
      </c>
      <c r="F99" s="24">
        <v>831</v>
      </c>
      <c r="G99" s="24">
        <v>864</v>
      </c>
    </row>
    <row r="100" spans="1:7" ht="15">
      <c r="A100" s="5"/>
      <c r="B100" s="5"/>
      <c r="C100" s="12"/>
      <c r="D100" s="12" t="s">
        <v>11</v>
      </c>
      <c r="E100" s="5" t="s">
        <v>86</v>
      </c>
      <c r="F100" s="24"/>
      <c r="G100" s="24">
        <v>700</v>
      </c>
    </row>
    <row r="101" spans="1:7" ht="15">
      <c r="A101" s="5"/>
      <c r="B101" s="5"/>
      <c r="C101" s="12"/>
      <c r="D101" s="12" t="s">
        <v>11</v>
      </c>
      <c r="E101" s="5" t="s">
        <v>87</v>
      </c>
      <c r="F101" s="24"/>
      <c r="G101" s="24"/>
    </row>
    <row r="102" spans="1:7" ht="15">
      <c r="A102" s="5"/>
      <c r="B102" s="5"/>
      <c r="C102" s="12"/>
      <c r="D102" s="12" t="s">
        <v>11</v>
      </c>
      <c r="E102" s="5" t="s">
        <v>88</v>
      </c>
      <c r="F102" s="24"/>
      <c r="G102" s="24"/>
    </row>
    <row r="103" spans="1:7" ht="15">
      <c r="A103" s="5"/>
      <c r="B103" s="5"/>
      <c r="C103" s="12"/>
      <c r="D103" s="12" t="s">
        <v>11</v>
      </c>
      <c r="E103" s="5" t="s">
        <v>89</v>
      </c>
      <c r="F103" s="25"/>
      <c r="G103" s="25"/>
    </row>
    <row r="104" spans="1:7" ht="15">
      <c r="A104" s="5"/>
      <c r="B104" s="5"/>
      <c r="C104" s="12"/>
      <c r="D104" s="12" t="s">
        <v>11</v>
      </c>
      <c r="E104" s="5" t="s">
        <v>140</v>
      </c>
      <c r="F104" s="24">
        <v>64956</v>
      </c>
      <c r="G104" s="24">
        <v>77590</v>
      </c>
    </row>
    <row r="105" spans="1:7" ht="15">
      <c r="A105" s="5"/>
      <c r="B105" s="5"/>
      <c r="C105" s="12"/>
      <c r="D105" s="12" t="s">
        <v>11</v>
      </c>
      <c r="E105" s="5" t="s">
        <v>148</v>
      </c>
      <c r="F105" s="24"/>
      <c r="G105" s="24"/>
    </row>
    <row r="106" spans="1:7" ht="15">
      <c r="A106" s="5"/>
      <c r="B106" s="5"/>
      <c r="C106" s="12"/>
      <c r="D106" s="12" t="s">
        <v>11</v>
      </c>
      <c r="E106" s="18" t="s">
        <v>90</v>
      </c>
      <c r="F106" s="24">
        <v>33</v>
      </c>
      <c r="G106" s="24">
        <v>33</v>
      </c>
    </row>
    <row r="107" spans="1:7" ht="15">
      <c r="A107" s="5"/>
      <c r="B107" s="5"/>
      <c r="C107" s="12"/>
      <c r="D107" s="12" t="s">
        <v>11</v>
      </c>
      <c r="E107" s="2" t="s">
        <v>91</v>
      </c>
      <c r="F107" s="24">
        <v>428</v>
      </c>
      <c r="G107" s="24">
        <v>1945</v>
      </c>
    </row>
    <row r="108" spans="1:7" ht="15">
      <c r="A108" s="5"/>
      <c r="B108" s="5"/>
      <c r="C108" s="12" t="s">
        <v>92</v>
      </c>
      <c r="D108" s="41" t="s">
        <v>93</v>
      </c>
      <c r="E108" s="41"/>
      <c r="F108" s="23">
        <f>SUM(F109:F120)</f>
        <v>341517</v>
      </c>
      <c r="G108" s="23">
        <f>SUM(G109:G120)</f>
        <v>355166</v>
      </c>
    </row>
    <row r="109" spans="1:7" ht="15">
      <c r="A109" s="5"/>
      <c r="B109" s="5"/>
      <c r="C109" s="12"/>
      <c r="D109" s="5" t="s">
        <v>11</v>
      </c>
      <c r="E109" s="5" t="s">
        <v>150</v>
      </c>
      <c r="F109" s="24">
        <v>311189</v>
      </c>
      <c r="G109" s="24">
        <v>315736</v>
      </c>
    </row>
    <row r="110" spans="1:7" ht="15">
      <c r="A110" s="5"/>
      <c r="B110" s="5"/>
      <c r="C110" s="12"/>
      <c r="D110" s="5" t="s">
        <v>11</v>
      </c>
      <c r="E110" s="5" t="s">
        <v>94</v>
      </c>
      <c r="F110" s="24">
        <v>0</v>
      </c>
      <c r="G110" s="24">
        <v>0</v>
      </c>
    </row>
    <row r="111" spans="1:7" ht="15">
      <c r="A111" s="5"/>
      <c r="B111" s="5"/>
      <c r="C111" s="12"/>
      <c r="D111" s="5" t="s">
        <v>11</v>
      </c>
      <c r="E111" s="5" t="s">
        <v>95</v>
      </c>
      <c r="F111" s="24">
        <f>(F109+F110)*0</f>
        <v>0</v>
      </c>
      <c r="G111" s="24">
        <f>(G109+G110)*0</f>
        <v>0</v>
      </c>
    </row>
    <row r="112" spans="1:7" ht="15">
      <c r="A112" s="5"/>
      <c r="B112" s="5"/>
      <c r="C112" s="12"/>
      <c r="D112" s="5" t="s">
        <v>11</v>
      </c>
      <c r="E112" s="5" t="s">
        <v>96</v>
      </c>
      <c r="F112" s="24">
        <f>(F109+F110)*0</f>
        <v>0</v>
      </c>
      <c r="G112" s="24">
        <f>(G109+G110)*0</f>
        <v>0</v>
      </c>
    </row>
    <row r="113" spans="1:7" ht="15">
      <c r="A113" s="5"/>
      <c r="B113" s="5"/>
      <c r="C113" s="12"/>
      <c r="D113" s="5" t="s">
        <v>11</v>
      </c>
      <c r="E113" s="5" t="s">
        <v>97</v>
      </c>
      <c r="F113" s="24">
        <f>(F109+F110)*0</f>
        <v>0</v>
      </c>
      <c r="G113" s="24">
        <f>(G109+G110)*0</f>
        <v>0</v>
      </c>
    </row>
    <row r="114" spans="1:7" ht="15">
      <c r="A114" s="5"/>
      <c r="B114" s="5"/>
      <c r="C114" s="12"/>
      <c r="D114" s="5" t="s">
        <v>11</v>
      </c>
      <c r="E114" s="5" t="s">
        <v>98</v>
      </c>
      <c r="F114" s="24">
        <f>(F109+F110)*0</f>
        <v>0</v>
      </c>
      <c r="G114" s="24">
        <f>(G109+G110)*0</f>
        <v>0</v>
      </c>
    </row>
    <row r="115" spans="1:7" ht="15">
      <c r="A115" s="5"/>
      <c r="B115" s="5"/>
      <c r="C115" s="12"/>
      <c r="D115" s="5" t="s">
        <v>11</v>
      </c>
      <c r="E115" s="5" t="s">
        <v>99</v>
      </c>
      <c r="F115" s="24">
        <f>(F109+F110)*0</f>
        <v>0</v>
      </c>
      <c r="G115" s="24">
        <f>(G109+G110)*0</f>
        <v>0</v>
      </c>
    </row>
    <row r="116" spans="1:7" ht="15">
      <c r="A116" s="5"/>
      <c r="B116" s="5"/>
      <c r="C116" s="12"/>
      <c r="D116" s="5" t="s">
        <v>11</v>
      </c>
      <c r="E116" s="5" t="s">
        <v>100</v>
      </c>
      <c r="F116" s="24">
        <f>(F109+F110)*0</f>
        <v>0</v>
      </c>
      <c r="G116" s="24">
        <f>(G109+G110)*0</f>
        <v>0</v>
      </c>
    </row>
    <row r="117" spans="1:7" ht="15">
      <c r="A117" s="5"/>
      <c r="B117" s="5"/>
      <c r="C117" s="12"/>
      <c r="D117" s="5" t="s">
        <v>11</v>
      </c>
      <c r="E117" s="5" t="s">
        <v>147</v>
      </c>
      <c r="F117" s="24">
        <v>7001</v>
      </c>
      <c r="G117" s="24">
        <v>7104</v>
      </c>
    </row>
    <row r="118" spans="1:7" ht="15">
      <c r="A118" s="5"/>
      <c r="B118" s="5"/>
      <c r="C118" s="12"/>
      <c r="D118" s="5" t="s">
        <v>11</v>
      </c>
      <c r="E118" s="5" t="s">
        <v>101</v>
      </c>
      <c r="F118" s="24">
        <v>23027</v>
      </c>
      <c r="G118" s="24">
        <v>28476</v>
      </c>
    </row>
    <row r="119" spans="1:7" ht="15">
      <c r="A119" s="5"/>
      <c r="B119" s="5"/>
      <c r="C119" s="12"/>
      <c r="D119" s="5" t="s">
        <v>11</v>
      </c>
      <c r="E119" s="5" t="s">
        <v>142</v>
      </c>
      <c r="F119" s="24">
        <v>300</v>
      </c>
      <c r="G119" s="24">
        <v>2800</v>
      </c>
    </row>
    <row r="120" spans="1:7" ht="15">
      <c r="A120" s="5"/>
      <c r="B120" s="5"/>
      <c r="C120" s="12"/>
      <c r="D120" s="5" t="s">
        <v>11</v>
      </c>
      <c r="E120" s="5" t="s">
        <v>143</v>
      </c>
      <c r="F120" s="24"/>
      <c r="G120" s="24">
        <v>1050</v>
      </c>
    </row>
    <row r="121" spans="1:7" ht="15">
      <c r="A121" s="5"/>
      <c r="B121" s="5"/>
      <c r="C121" s="12" t="s">
        <v>102</v>
      </c>
      <c r="D121" s="41" t="s">
        <v>103</v>
      </c>
      <c r="E121" s="41"/>
      <c r="F121" s="23">
        <f>SUM(F122:F126)</f>
        <v>270609.2575</v>
      </c>
      <c r="G121" s="23">
        <f>SUM(G122:G126)</f>
        <v>311261.75</v>
      </c>
    </row>
    <row r="122" spans="1:7" ht="15">
      <c r="A122" s="5"/>
      <c r="B122" s="5"/>
      <c r="C122" s="5"/>
      <c r="D122" s="5" t="s">
        <v>11</v>
      </c>
      <c r="E122" s="5" t="s">
        <v>104</v>
      </c>
      <c r="F122" s="24">
        <v>112491</v>
      </c>
      <c r="G122" s="24">
        <v>116902</v>
      </c>
    </row>
    <row r="123" spans="1:7" ht="15">
      <c r="A123" s="5"/>
      <c r="B123" s="5"/>
      <c r="C123" s="5"/>
      <c r="D123" s="5" t="s">
        <v>11</v>
      </c>
      <c r="E123" s="5" t="s">
        <v>151</v>
      </c>
      <c r="F123" s="24">
        <v>37497</v>
      </c>
      <c r="G123" s="24">
        <v>29226</v>
      </c>
    </row>
    <row r="124" spans="1:7" ht="15">
      <c r="A124" s="5"/>
      <c r="B124" s="5"/>
      <c r="C124" s="5"/>
      <c r="D124" s="5" t="s">
        <v>11</v>
      </c>
      <c r="E124" s="5" t="s">
        <v>139</v>
      </c>
      <c r="F124" s="25"/>
      <c r="G124" s="25"/>
    </row>
    <row r="125" spans="1:7" ht="15">
      <c r="A125" s="5"/>
      <c r="B125" s="5"/>
      <c r="C125" s="5"/>
      <c r="D125" s="5" t="s">
        <v>11</v>
      </c>
      <c r="E125" s="5" t="s">
        <v>105</v>
      </c>
      <c r="F125" s="24">
        <v>117967</v>
      </c>
      <c r="G125" s="24">
        <v>161500</v>
      </c>
    </row>
    <row r="126" spans="1:7" ht="15">
      <c r="A126" s="5"/>
      <c r="B126" s="5"/>
      <c r="C126" s="5"/>
      <c r="D126" s="5" t="s">
        <v>11</v>
      </c>
      <c r="E126" s="5" t="s">
        <v>106</v>
      </c>
      <c r="F126" s="24">
        <f>F125*0.0225</f>
        <v>2654.2574999999997</v>
      </c>
      <c r="G126" s="24">
        <f>G125*0.0225</f>
        <v>3633.75</v>
      </c>
    </row>
    <row r="127" spans="1:7" ht="15">
      <c r="A127" s="5"/>
      <c r="B127" s="5"/>
      <c r="C127" s="12" t="s">
        <v>107</v>
      </c>
      <c r="D127" s="41" t="s">
        <v>108</v>
      </c>
      <c r="E127" s="41"/>
      <c r="F127" s="20">
        <v>370270</v>
      </c>
      <c r="G127" s="20">
        <v>391296</v>
      </c>
    </row>
    <row r="128" spans="1:7" ht="15">
      <c r="A128" s="5"/>
      <c r="B128" s="5"/>
      <c r="C128" s="12" t="s">
        <v>109</v>
      </c>
      <c r="D128" s="41" t="s">
        <v>110</v>
      </c>
      <c r="E128" s="41"/>
      <c r="F128" s="20">
        <v>272796</v>
      </c>
      <c r="G128" s="20">
        <v>289504</v>
      </c>
    </row>
    <row r="129" spans="1:7" ht="15">
      <c r="A129" s="5"/>
      <c r="B129" s="11">
        <v>2</v>
      </c>
      <c r="C129" s="42" t="s">
        <v>111</v>
      </c>
      <c r="D129" s="42"/>
      <c r="E129" s="42"/>
      <c r="F129" s="22">
        <f>SUM(F130:F135)</f>
        <v>0</v>
      </c>
      <c r="G129" s="22">
        <f>SUM(G130:G135)</f>
        <v>0</v>
      </c>
    </row>
    <row r="130" spans="1:7" ht="15">
      <c r="A130" s="5"/>
      <c r="B130" s="5"/>
      <c r="C130" s="12" t="s">
        <v>9</v>
      </c>
      <c r="D130" s="41" t="s">
        <v>112</v>
      </c>
      <c r="E130" s="41"/>
      <c r="F130" s="23"/>
      <c r="G130" s="23"/>
    </row>
    <row r="131" spans="1:7" ht="15">
      <c r="A131" s="5"/>
      <c r="B131" s="5"/>
      <c r="C131" s="12" t="s">
        <v>23</v>
      </c>
      <c r="D131" s="41" t="s">
        <v>113</v>
      </c>
      <c r="E131" s="41"/>
      <c r="F131" s="23"/>
      <c r="G131" s="23"/>
    </row>
    <row r="132" spans="1:7" ht="15">
      <c r="A132" s="5"/>
      <c r="B132" s="5"/>
      <c r="C132" s="12" t="s">
        <v>76</v>
      </c>
      <c r="D132" s="41" t="s">
        <v>149</v>
      </c>
      <c r="E132" s="41"/>
      <c r="F132" s="23"/>
      <c r="G132" s="23"/>
    </row>
    <row r="133" spans="1:7" ht="15">
      <c r="A133" s="5"/>
      <c r="B133" s="5"/>
      <c r="C133" s="12" t="s">
        <v>81</v>
      </c>
      <c r="D133" s="41" t="s">
        <v>145</v>
      </c>
      <c r="E133" s="41"/>
      <c r="F133" s="23"/>
      <c r="G133" s="23"/>
    </row>
    <row r="134" spans="1:7" ht="15">
      <c r="A134" s="5"/>
      <c r="B134" s="5"/>
      <c r="C134" s="12" t="s">
        <v>92</v>
      </c>
      <c r="D134" s="41" t="s">
        <v>114</v>
      </c>
      <c r="E134" s="41"/>
      <c r="F134" s="23"/>
      <c r="G134" s="23"/>
    </row>
    <row r="135" spans="1:7" ht="15">
      <c r="A135" s="5"/>
      <c r="B135" s="5"/>
      <c r="C135" s="12"/>
      <c r="D135" s="12"/>
      <c r="E135" s="12"/>
      <c r="F135" s="23"/>
      <c r="G135" s="23"/>
    </row>
    <row r="136" spans="1:7" ht="15">
      <c r="A136" s="10" t="s">
        <v>115</v>
      </c>
      <c r="B136" s="19"/>
      <c r="C136" s="40" t="s">
        <v>116</v>
      </c>
      <c r="D136" s="40"/>
      <c r="E136" s="40"/>
      <c r="F136" s="20">
        <f>F6-F45</f>
        <v>1246499.7424999997</v>
      </c>
      <c r="G136" s="20">
        <f>G6-G45</f>
        <v>1922778.25</v>
      </c>
    </row>
    <row r="137" spans="1:7" ht="15">
      <c r="A137" s="5" t="s">
        <v>117</v>
      </c>
      <c r="B137" s="19"/>
      <c r="C137" s="39" t="s">
        <v>118</v>
      </c>
      <c r="D137" s="39"/>
      <c r="E137" s="39"/>
      <c r="F137" s="24"/>
      <c r="G137" s="24"/>
    </row>
    <row r="138" spans="1:7" ht="15">
      <c r="A138" s="5" t="s">
        <v>119</v>
      </c>
      <c r="B138" s="19"/>
      <c r="C138" s="39" t="s">
        <v>120</v>
      </c>
      <c r="D138" s="39"/>
      <c r="E138" s="39"/>
      <c r="F138" s="24"/>
      <c r="G138" s="24"/>
    </row>
    <row r="139" spans="1:7" ht="15">
      <c r="A139" s="5" t="s">
        <v>121</v>
      </c>
      <c r="B139" s="19"/>
      <c r="C139" s="39" t="s">
        <v>122</v>
      </c>
      <c r="D139" s="39"/>
      <c r="E139" s="39"/>
      <c r="F139" s="24"/>
      <c r="G139" s="24"/>
    </row>
    <row r="140" spans="1:7" ht="15">
      <c r="A140" s="5" t="s">
        <v>123</v>
      </c>
      <c r="B140" s="19"/>
      <c r="C140" s="39" t="s">
        <v>124</v>
      </c>
      <c r="D140" s="39"/>
      <c r="E140" s="39"/>
      <c r="F140" s="24">
        <f>F136</f>
        <v>1246499.7424999997</v>
      </c>
      <c r="G140" s="24">
        <f>G136</f>
        <v>1922778.25</v>
      </c>
    </row>
    <row r="141" spans="1:7" ht="15">
      <c r="A141" s="5" t="s">
        <v>125</v>
      </c>
      <c r="B141" s="19"/>
      <c r="C141" s="39" t="s">
        <v>126</v>
      </c>
      <c r="D141" s="39"/>
      <c r="E141" s="39"/>
      <c r="F141" s="24">
        <v>199440</v>
      </c>
      <c r="G141" s="24">
        <f>G140*0.16</f>
        <v>307644.52</v>
      </c>
    </row>
    <row r="142" spans="1:7" ht="15">
      <c r="A142" s="5" t="s">
        <v>127</v>
      </c>
      <c r="B142" s="19"/>
      <c r="C142" s="39" t="s">
        <v>128</v>
      </c>
      <c r="D142" s="39"/>
      <c r="E142" s="39"/>
      <c r="F142" s="24"/>
      <c r="G142" s="24"/>
    </row>
    <row r="143" spans="1:7" ht="15">
      <c r="A143" s="5" t="s">
        <v>129</v>
      </c>
      <c r="B143" s="19"/>
      <c r="C143" s="39" t="s">
        <v>130</v>
      </c>
      <c r="D143" s="39"/>
      <c r="E143" s="39"/>
      <c r="F143" s="24"/>
      <c r="G143" s="24"/>
    </row>
    <row r="144" spans="1:7" ht="15">
      <c r="A144" s="5" t="s">
        <v>131</v>
      </c>
      <c r="B144" s="19"/>
      <c r="C144" s="39" t="s">
        <v>132</v>
      </c>
      <c r="D144" s="39"/>
      <c r="E144" s="39"/>
      <c r="F144" s="24">
        <f>(F140-F141)+F143</f>
        <v>1047059.7424999997</v>
      </c>
      <c r="G144" s="24">
        <f>(G140-G141)+G143</f>
        <v>1615133.73</v>
      </c>
    </row>
    <row r="145" spans="1:7" ht="15">
      <c r="A145" s="5"/>
      <c r="B145" s="39" t="s">
        <v>8</v>
      </c>
      <c r="C145" s="39"/>
      <c r="D145" s="39"/>
      <c r="E145" s="5"/>
      <c r="F145" s="24"/>
      <c r="G145" s="24"/>
    </row>
    <row r="146" spans="1:7" ht="15">
      <c r="A146" s="5"/>
      <c r="B146" s="5"/>
      <c r="C146" s="39" t="s">
        <v>133</v>
      </c>
      <c r="D146" s="39"/>
      <c r="E146" s="39"/>
      <c r="F146" s="24"/>
      <c r="G146" s="24"/>
    </row>
    <row r="147" spans="1:7" ht="15">
      <c r="A147" s="5" t="s">
        <v>134</v>
      </c>
      <c r="B147" s="2"/>
      <c r="C147" s="39" t="s">
        <v>135</v>
      </c>
      <c r="D147" s="39"/>
      <c r="E147" s="39"/>
      <c r="F147" s="24">
        <f>F144-F146</f>
        <v>1047059.7424999997</v>
      </c>
      <c r="G147" s="24">
        <f>G144-G146</f>
        <v>1615133.73</v>
      </c>
    </row>
    <row r="148" spans="1:7" ht="15">
      <c r="A148" s="5"/>
      <c r="B148" s="39" t="s">
        <v>8</v>
      </c>
      <c r="C148" s="39"/>
      <c r="D148" s="39"/>
      <c r="E148" s="5"/>
      <c r="F148" s="24"/>
      <c r="G148" s="24"/>
    </row>
    <row r="149" spans="1:7" ht="15">
      <c r="A149" s="5"/>
      <c r="B149" s="5">
        <v>1</v>
      </c>
      <c r="C149" s="39" t="s">
        <v>136</v>
      </c>
      <c r="D149" s="39"/>
      <c r="E149" s="39"/>
      <c r="F149" s="24">
        <v>0</v>
      </c>
      <c r="G149" s="24">
        <v>161514</v>
      </c>
    </row>
    <row r="150" spans="1:7" ht="15">
      <c r="A150" s="5"/>
      <c r="B150" s="5">
        <v>2</v>
      </c>
      <c r="C150" s="39" t="s">
        <v>137</v>
      </c>
      <c r="D150" s="39"/>
      <c r="E150" s="39"/>
      <c r="F150" s="24">
        <v>1047060</v>
      </c>
      <c r="G150" s="24">
        <f>G147*0.9</f>
        <v>1453620.357</v>
      </c>
    </row>
    <row r="151" spans="6:7" ht="12">
      <c r="F151" s="1"/>
      <c r="G151" s="1"/>
    </row>
  </sheetData>
  <sheetProtection selectLockedCells="1" selectUnlockedCells="1"/>
  <mergeCells count="39">
    <mergeCell ref="C36:E36"/>
    <mergeCell ref="B45:E45"/>
    <mergeCell ref="C47:E47"/>
    <mergeCell ref="D49:E49"/>
    <mergeCell ref="B6:E6"/>
    <mergeCell ref="C8:E8"/>
    <mergeCell ref="D10:E10"/>
    <mergeCell ref="D28:E28"/>
    <mergeCell ref="D88:E88"/>
    <mergeCell ref="D96:E96"/>
    <mergeCell ref="D108:E108"/>
    <mergeCell ref="D121:E121"/>
    <mergeCell ref="C52:C55"/>
    <mergeCell ref="C56:C63"/>
    <mergeCell ref="C64:C72"/>
    <mergeCell ref="D73:E73"/>
    <mergeCell ref="D131:E131"/>
    <mergeCell ref="D132:E132"/>
    <mergeCell ref="D133:E133"/>
    <mergeCell ref="D134:E134"/>
    <mergeCell ref="D127:E127"/>
    <mergeCell ref="D128:E128"/>
    <mergeCell ref="C129:E129"/>
    <mergeCell ref="D130:E130"/>
    <mergeCell ref="C140:E140"/>
    <mergeCell ref="C141:E141"/>
    <mergeCell ref="C142:E142"/>
    <mergeCell ref="C143:E143"/>
    <mergeCell ref="C136:E136"/>
    <mergeCell ref="C137:E137"/>
    <mergeCell ref="C138:E138"/>
    <mergeCell ref="C139:E139"/>
    <mergeCell ref="B148:D148"/>
    <mergeCell ref="C149:E149"/>
    <mergeCell ref="C150:E150"/>
    <mergeCell ref="C144:E144"/>
    <mergeCell ref="B145:D145"/>
    <mergeCell ref="C146:E146"/>
    <mergeCell ref="C147:E147"/>
  </mergeCells>
  <printOptions/>
  <pageMargins left="0.6951388888888889" right="0.2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Bebe</dc:creator>
  <cp:keywords/>
  <dc:description/>
  <cp:lastModifiedBy>Bebe</cp:lastModifiedBy>
  <cp:lastPrinted>2021-05-14T12:02:16Z</cp:lastPrinted>
  <dcterms:created xsi:type="dcterms:W3CDTF">2015-03-20T10:20:45Z</dcterms:created>
  <dcterms:modified xsi:type="dcterms:W3CDTF">2021-05-14T13:37:46Z</dcterms:modified>
  <cp:category/>
  <cp:version/>
  <cp:contentType/>
  <cp:contentStatus/>
</cp:coreProperties>
</file>