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BUGET" sheetId="1" r:id="rId1"/>
  </sheets>
  <definedNames/>
  <calcPr fullCalcOnLoad="1"/>
</workbook>
</file>

<file path=xl/sharedStrings.xml><?xml version="1.0" encoding="utf-8"?>
<sst xmlns="http://schemas.openxmlformats.org/spreadsheetml/2006/main" count="268" uniqueCount="156">
  <si>
    <t>INDICATORII</t>
  </si>
  <si>
    <t>I</t>
  </si>
  <si>
    <t>VENITURI TOTALE</t>
  </si>
  <si>
    <t>din care:</t>
  </si>
  <si>
    <t>Venituri de exploatare - TOTAL</t>
  </si>
  <si>
    <t>din care</t>
  </si>
  <si>
    <t>a</t>
  </si>
  <si>
    <t>Din activitatea de baza -TOTAL</t>
  </si>
  <si>
    <t xml:space="preserve"> -</t>
  </si>
  <si>
    <t>valorificari pe picior agenti economici</t>
  </si>
  <si>
    <t>valorificari pe picior la proprietari</t>
  </si>
  <si>
    <t>valorificari masa lemnoasa drum auto</t>
  </si>
  <si>
    <t>valorificari M.L.din confiscari</t>
  </si>
  <si>
    <t>valorificari pomi Craciun</t>
  </si>
  <si>
    <t>creşteri/scăderi stocuri drum auto</t>
  </si>
  <si>
    <t>venituri din concesionari pasuni, izlazuri</t>
  </si>
  <si>
    <t>venituri din concesionari terenuri vanatoare</t>
  </si>
  <si>
    <t>venituri din concesionari recolte, prod. pădure</t>
  </si>
  <si>
    <t>venituri din vânzări puieţi</t>
  </si>
  <si>
    <t>b</t>
  </si>
  <si>
    <t>Din alte activitati - TOTAL</t>
  </si>
  <si>
    <t>servicii către proprietari</t>
  </si>
  <si>
    <t>concesionări terenuri intravilan</t>
  </si>
  <si>
    <t>producţie pepiniere</t>
  </si>
  <si>
    <t>din productia de imobilizari</t>
  </si>
  <si>
    <t>din puieţi decontaţi la împăduriri</t>
  </si>
  <si>
    <t>Venituri financiare şi excepţionale - TOTAL</t>
  </si>
  <si>
    <t>venituri din dobânzi bancare</t>
  </si>
  <si>
    <t>alte venituri financiare</t>
  </si>
  <si>
    <t>venituri din pagube</t>
  </si>
  <si>
    <t>venituri din despăgubiri şi penalităţi</t>
  </si>
  <si>
    <t>venituri din amortizări (FEADR)</t>
  </si>
  <si>
    <t>venituri din provizioane</t>
  </si>
  <si>
    <t>II</t>
  </si>
  <si>
    <t>CHELTUIELI TOTALE</t>
  </si>
  <si>
    <t>Cheltuieli de exploatare - TOTAL</t>
  </si>
  <si>
    <t>cheltuieli materiale  - TOTAL</t>
  </si>
  <si>
    <t>PEPINIERE</t>
  </si>
  <si>
    <t>seminţe şi material săditor din afară</t>
  </si>
  <si>
    <t>materiale solarii şi pepiniere</t>
  </si>
  <si>
    <t>costul puieţilor valorificaţi prin facturare</t>
  </si>
  <si>
    <t>transport muncitori</t>
  </si>
  <si>
    <t>EXPLOATARE</t>
  </si>
  <si>
    <t>carburanti pt. utilajele de productie</t>
  </si>
  <si>
    <t>materiale, piese pt.utilaje, inclusiv cablu</t>
  </si>
  <si>
    <t>reparaţii, întreţinere activitatea exploatare</t>
  </si>
  <si>
    <t>obiecte inventar PSI şi protecţia muncii</t>
  </si>
  <si>
    <t>construcţii pasagere pt. Exploatări</t>
  </si>
  <si>
    <t>anvelope</t>
  </si>
  <si>
    <t>plase antiderapante</t>
  </si>
  <si>
    <t xml:space="preserve">   Administraţie, alte activ.</t>
  </si>
  <si>
    <t>materiale birotică</t>
  </si>
  <si>
    <t>energie, apa, gunoi menajer</t>
  </si>
  <si>
    <t>materiale, piese auto</t>
  </si>
  <si>
    <t>obiecte inventar şi materiale protecţie</t>
  </si>
  <si>
    <t>carburant auto</t>
  </si>
  <si>
    <t>materiale curăţenie birouri</t>
  </si>
  <si>
    <t>alte cheltuieli materiale</t>
  </si>
  <si>
    <t>materiale amenajament silvic</t>
  </si>
  <si>
    <t>cheltuieli cu lucrari si servicii generale - TOTAL</t>
  </si>
  <si>
    <t>cheltuieli postale, telefon - radio</t>
  </si>
  <si>
    <t>comisioane bancare</t>
  </si>
  <si>
    <t>asistenţă juridică + executori</t>
  </si>
  <si>
    <t>abonamente legislaţie, presă, publicaţii</t>
  </si>
  <si>
    <t>cotizaţii la diverse persoane juridice</t>
  </si>
  <si>
    <t>alte servicii (transport, soft, tichete masă)</t>
  </si>
  <si>
    <t>asigurări clădiri, terenuri, auto</t>
  </si>
  <si>
    <t>medicina muncii</t>
  </si>
  <si>
    <t>reparaţii cu terţi</t>
  </si>
  <si>
    <t>lucrări pentru investiţii</t>
  </si>
  <si>
    <t>chirii utilaje</t>
  </si>
  <si>
    <t>c</t>
  </si>
  <si>
    <t>cheltuieli cu lucrari si servicii speciale - TOTAL</t>
  </si>
  <si>
    <t>lucrări întreţinere drumuri executate cu terţi</t>
  </si>
  <si>
    <t>scos apropiat cu utilaje închiriate</t>
  </si>
  <si>
    <t>execuţie drumuri în parchete</t>
  </si>
  <si>
    <t>d</t>
  </si>
  <si>
    <t>impozite si taxe</t>
  </si>
  <si>
    <t>impozite pe cladiri</t>
  </si>
  <si>
    <t>impozite pe terenuri (păşuni, păduri)</t>
  </si>
  <si>
    <t>impozite şi taxe auto + tractoare</t>
  </si>
  <si>
    <t>taxe autorizări activităţi</t>
  </si>
  <si>
    <t>ITP auto</t>
  </si>
  <si>
    <t>taxe judiciare</t>
  </si>
  <si>
    <t>taxe mediu</t>
  </si>
  <si>
    <t>taxa firmă</t>
  </si>
  <si>
    <t>impozit resurse naturale</t>
  </si>
  <si>
    <t>e</t>
  </si>
  <si>
    <t>cheltuieli cu pers. cu contract individual-TOTAL</t>
  </si>
  <si>
    <t>drepturi personal producţie exploatare</t>
  </si>
  <si>
    <t>contributie angajator la CAS</t>
  </si>
  <si>
    <t>contributie angajator la CASS</t>
  </si>
  <si>
    <t>contributie angajator la fond de somaj</t>
  </si>
  <si>
    <t>contributie angajator la fond risc accidente</t>
  </si>
  <si>
    <t>contributie fond ajutoare de boala</t>
  </si>
  <si>
    <t>comision fond de garantare salarială</t>
  </si>
  <si>
    <t>f</t>
  </si>
  <si>
    <t>alte cheltuieli cu munca -TOTAL</t>
  </si>
  <si>
    <t>drepturi zilieri</t>
  </si>
  <si>
    <t>indemnizatii administratori</t>
  </si>
  <si>
    <t>contributii indemnizatii</t>
  </si>
  <si>
    <t>g</t>
  </si>
  <si>
    <t>cheltuieli cu amortizari si provizioane - total</t>
  </si>
  <si>
    <t>h</t>
  </si>
  <si>
    <t>cheltuieli fond conservare regenerare - total</t>
  </si>
  <si>
    <t>cheltuieli financiare şi exceptionale</t>
  </si>
  <si>
    <t>cheltuieli cu dobânzile</t>
  </si>
  <si>
    <t>alte cheltuieli financiare</t>
  </si>
  <si>
    <t>cheltuieli rămase din cedarea activelor</t>
  </si>
  <si>
    <t>III</t>
  </si>
  <si>
    <t>REZULTATUL BRUT (TOTAL)</t>
  </si>
  <si>
    <t>IV</t>
  </si>
  <si>
    <t>FOND DE REZERVA</t>
  </si>
  <si>
    <t>V</t>
  </si>
  <si>
    <t>CHELTUIELI NEDEDUCTIBILE</t>
  </si>
  <si>
    <t>VI</t>
  </si>
  <si>
    <t>CHELTUIELI DEDUCTIBILE</t>
  </si>
  <si>
    <t>VII</t>
  </si>
  <si>
    <t>EXCEDENT IMPOZABIL - TOTAL</t>
  </si>
  <si>
    <t>VIII</t>
  </si>
  <si>
    <t>IMPOZIT PE EXCEDENT</t>
  </si>
  <si>
    <t>IX</t>
  </si>
  <si>
    <t>IMPOZIT PE EXCEDENT DATORAT</t>
  </si>
  <si>
    <t>X</t>
  </si>
  <si>
    <t>EXCEDENT DIN ANUL ANTERIOR NEREPARTIZAT</t>
  </si>
  <si>
    <t>XI</t>
  </si>
  <si>
    <t>EXCEDENT TOTAL PENTRU REPARTIZARE</t>
  </si>
  <si>
    <t>REŢINUT PENTRU REPARTIZĂRI ULTERIOARE</t>
  </si>
  <si>
    <t>XII</t>
  </si>
  <si>
    <t>EXCEDENT DE REPARTIZAT – TOTAL</t>
  </si>
  <si>
    <t>PENTRU FONDUL DE DEZVOLTARE</t>
  </si>
  <si>
    <t>PENTRU COTELE PĂRŢI ALE ASOCIAŢILOR</t>
  </si>
  <si>
    <t>studii topo (amenajare+cadastru)</t>
  </si>
  <si>
    <t>cheltuieli deplasare tractor, taf</t>
  </si>
  <si>
    <t>fond mediu  (conf. L167/2010)</t>
  </si>
  <si>
    <t>cenzor extern + reevaluare</t>
  </si>
  <si>
    <t>cadouri copii + ajutoare sociale</t>
  </si>
  <si>
    <t>prima paste</t>
  </si>
  <si>
    <t>venituri din contravaloare functii protectie</t>
  </si>
  <si>
    <t>cheltuieli cu creante neexigibile</t>
  </si>
  <si>
    <t>diverse servicii cu terti (SSM, PSI, etc)</t>
  </si>
  <si>
    <t>contributie asiguratorie pentru munca</t>
  </si>
  <si>
    <t>taxa peiaj</t>
  </si>
  <si>
    <t>cheltuieli neexigibile</t>
  </si>
  <si>
    <t>drepturi personal administrativ</t>
  </si>
  <si>
    <t>contributii angajator zilieri</t>
  </si>
  <si>
    <t>retrageri din fondul de conservare-regenerare</t>
  </si>
  <si>
    <t>servicii silvice</t>
  </si>
  <si>
    <t>venituri din alte concesionari,inchirieri terenuri</t>
  </si>
  <si>
    <t>venituri din vanzari active</t>
  </si>
  <si>
    <t>materiale mecenat, protocol</t>
  </si>
  <si>
    <t>OBȘTEA MOȘNENILOR DRAGOSLĂVENI</t>
  </si>
  <si>
    <t>tichete  masa</t>
  </si>
  <si>
    <t>REALIZARILE ANULUI 2023</t>
  </si>
  <si>
    <t>PREVEDERILE ANULUI 2024</t>
  </si>
  <si>
    <t>BUGETUL ACTIVITĂȚII GENERALE 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</si>
</sst>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#"/>
    <numFmt numFmtId="175" formatCode="#,##0\ _L_E_I"/>
  </numFmts>
  <fonts count="45"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5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1"/>
      <name val="Arial"/>
      <family val="2"/>
    </font>
    <font>
      <sz val="12"/>
      <color indexed="57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C000"/>
      <name val="Arial"/>
      <family val="2"/>
    </font>
    <font>
      <sz val="12"/>
      <color theme="9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175" fontId="2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5" fontId="3" fillId="33" borderId="10" xfId="0" applyNumberFormat="1" applyFont="1" applyFill="1" applyBorder="1" applyAlignment="1">
      <alignment horizontal="right"/>
    </xf>
    <xf numFmtId="175" fontId="4" fillId="33" borderId="10" xfId="0" applyNumberFormat="1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42" fillId="33" borderId="10" xfId="0" applyNumberFormat="1" applyFont="1" applyFill="1" applyBorder="1" applyAlignment="1">
      <alignment horizontal="right"/>
    </xf>
    <xf numFmtId="175" fontId="43" fillId="33" borderId="10" xfId="0" applyNumberFormat="1" applyFont="1" applyFill="1" applyBorder="1" applyAlignment="1">
      <alignment horizontal="right"/>
    </xf>
    <xf numFmtId="175" fontId="43" fillId="33" borderId="19" xfId="0" applyNumberFormat="1" applyFont="1" applyFill="1" applyBorder="1" applyAlignment="1">
      <alignment horizontal="right"/>
    </xf>
    <xf numFmtId="175" fontId="1" fillId="33" borderId="15" xfId="0" applyNumberFormat="1" applyFont="1" applyFill="1" applyBorder="1" applyAlignment="1">
      <alignment horizontal="right"/>
    </xf>
    <xf numFmtId="175" fontId="44" fillId="33" borderId="10" xfId="0" applyNumberFormat="1" applyFont="1" applyFill="1" applyBorder="1" applyAlignment="1">
      <alignment horizontal="right"/>
    </xf>
    <xf numFmtId="175" fontId="1" fillId="33" borderId="11" xfId="0" applyNumberFormat="1" applyFont="1" applyFill="1" applyBorder="1" applyAlignment="1">
      <alignment horizontal="right"/>
    </xf>
    <xf numFmtId="175" fontId="1" fillId="33" borderId="13" xfId="0" applyNumberFormat="1" applyFont="1" applyFill="1" applyBorder="1" applyAlignment="1">
      <alignment horizontal="right"/>
    </xf>
    <xf numFmtId="175" fontId="42" fillId="33" borderId="14" xfId="0" applyNumberFormat="1" applyFont="1" applyFill="1" applyBorder="1" applyAlignment="1">
      <alignment horizontal="right"/>
    </xf>
    <xf numFmtId="175" fontId="1" fillId="33" borderId="14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1" fillId="33" borderId="19" xfId="0" applyNumberFormat="1" applyFont="1" applyFill="1" applyBorder="1" applyAlignment="1">
      <alignment horizontal="right"/>
    </xf>
    <xf numFmtId="175" fontId="0" fillId="3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5" fontId="2" fillId="33" borderId="10" xfId="0" applyNumberFormat="1" applyFont="1" applyFill="1" applyBorder="1" applyAlignment="1">
      <alignment horizontal="right" readingOrder="2"/>
    </xf>
    <xf numFmtId="0" fontId="0" fillId="0" borderId="18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95" sqref="H95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4" width="2.57421875" style="0" customWidth="1"/>
    <col min="5" max="5" width="46.421875" style="0" customWidth="1"/>
    <col min="6" max="7" width="20.140625" style="34" customWidth="1"/>
  </cols>
  <sheetData>
    <row r="1" spans="1:7" ht="15">
      <c r="A1" s="39" t="s">
        <v>151</v>
      </c>
      <c r="B1" s="40"/>
      <c r="C1" s="40"/>
      <c r="D1" s="40"/>
      <c r="E1" s="40"/>
      <c r="F1" s="40"/>
      <c r="G1"/>
    </row>
    <row r="2" spans="1:7" ht="15">
      <c r="A2" s="37" t="s">
        <v>155</v>
      </c>
      <c r="B2" s="38"/>
      <c r="C2" s="38"/>
      <c r="D2" s="38"/>
      <c r="E2" s="38"/>
      <c r="F2" s="38"/>
      <c r="G2"/>
    </row>
    <row r="3" spans="1:7" ht="15">
      <c r="A3" s="15"/>
      <c r="B3" s="15"/>
      <c r="C3" s="15"/>
      <c r="D3" s="15"/>
      <c r="E3" s="15"/>
      <c r="F3" s="36"/>
      <c r="G3"/>
    </row>
    <row r="4" spans="1:7" ht="30.75">
      <c r="A4" s="2"/>
      <c r="B4" s="2"/>
      <c r="C4" s="2"/>
      <c r="D4" s="2"/>
      <c r="E4" s="3" t="s">
        <v>0</v>
      </c>
      <c r="F4" s="16" t="s">
        <v>153</v>
      </c>
      <c r="G4" s="16" t="s">
        <v>154</v>
      </c>
    </row>
    <row r="5" spans="1:7" ht="15">
      <c r="A5" s="5" t="s">
        <v>1</v>
      </c>
      <c r="B5" s="42" t="s">
        <v>2</v>
      </c>
      <c r="C5" s="42"/>
      <c r="D5" s="42"/>
      <c r="E5" s="42"/>
      <c r="F5" s="35">
        <f>F7+F34</f>
        <v>8173844</v>
      </c>
      <c r="G5" s="35">
        <f>G7+G34</f>
        <v>6693495</v>
      </c>
    </row>
    <row r="6" spans="1:7" ht="15">
      <c r="A6" s="2"/>
      <c r="B6" s="2" t="s">
        <v>3</v>
      </c>
      <c r="C6" s="2"/>
      <c r="D6" s="2"/>
      <c r="E6" s="2"/>
      <c r="F6" s="18"/>
      <c r="G6" s="18"/>
    </row>
    <row r="7" spans="1:7" ht="15">
      <c r="A7" s="2"/>
      <c r="B7" s="6">
        <v>1</v>
      </c>
      <c r="C7" s="44" t="s">
        <v>4</v>
      </c>
      <c r="D7" s="44"/>
      <c r="E7" s="44"/>
      <c r="F7" s="19">
        <f>F9+F26</f>
        <v>7605671</v>
      </c>
      <c r="G7" s="19">
        <f>G9+G26</f>
        <v>6056826</v>
      </c>
    </row>
    <row r="8" spans="1:7" ht="15">
      <c r="A8" s="2"/>
      <c r="B8" s="2"/>
      <c r="C8" s="2" t="s">
        <v>5</v>
      </c>
      <c r="D8" s="2"/>
      <c r="E8" s="2"/>
      <c r="F8" s="18"/>
      <c r="G8" s="18"/>
    </row>
    <row r="9" spans="1:7" ht="15">
      <c r="A9" s="2"/>
      <c r="B9" s="2"/>
      <c r="C9" s="7" t="s">
        <v>6</v>
      </c>
      <c r="D9" s="43" t="s">
        <v>7</v>
      </c>
      <c r="E9" s="43"/>
      <c r="F9" s="20">
        <f>SUM(F11:F25)</f>
        <v>7001267</v>
      </c>
      <c r="G9" s="20">
        <f>SUM(G11:G25)</f>
        <v>5873339</v>
      </c>
    </row>
    <row r="10" spans="1:7" ht="15">
      <c r="A10" s="2"/>
      <c r="B10" s="2"/>
      <c r="C10" s="2"/>
      <c r="D10" s="2" t="s">
        <v>5</v>
      </c>
      <c r="E10" s="2"/>
      <c r="F10" s="18"/>
      <c r="G10" s="18"/>
    </row>
    <row r="11" spans="1:7" ht="15">
      <c r="A11" s="2"/>
      <c r="B11" s="2"/>
      <c r="C11" s="2"/>
      <c r="D11" s="2" t="s">
        <v>8</v>
      </c>
      <c r="E11" s="2" t="s">
        <v>9</v>
      </c>
      <c r="F11" s="21">
        <v>6646194</v>
      </c>
      <c r="G11" s="21">
        <v>5242859</v>
      </c>
    </row>
    <row r="12" spans="1:7" ht="15">
      <c r="A12" s="2"/>
      <c r="B12" s="2"/>
      <c r="C12" s="2"/>
      <c r="D12" s="2" t="s">
        <v>8</v>
      </c>
      <c r="E12" s="2" t="s">
        <v>10</v>
      </c>
      <c r="F12" s="21"/>
      <c r="G12" s="21"/>
    </row>
    <row r="13" spans="1:7" ht="15">
      <c r="A13" s="2"/>
      <c r="B13" s="2"/>
      <c r="C13" s="2"/>
      <c r="D13" s="2" t="s">
        <v>8</v>
      </c>
      <c r="E13" s="2" t="s">
        <v>11</v>
      </c>
      <c r="F13" s="21">
        <v>122833</v>
      </c>
      <c r="G13" s="21">
        <v>373240</v>
      </c>
    </row>
    <row r="14" spans="1:7" ht="15">
      <c r="A14" s="2"/>
      <c r="B14" s="2"/>
      <c r="C14" s="2"/>
      <c r="D14" s="2" t="s">
        <v>8</v>
      </c>
      <c r="E14" s="2" t="s">
        <v>12</v>
      </c>
      <c r="F14" s="21"/>
      <c r="G14" s="21"/>
    </row>
    <row r="15" spans="1:7" ht="15">
      <c r="A15" s="2"/>
      <c r="B15" s="2"/>
      <c r="C15" s="2"/>
      <c r="D15" s="2" t="s">
        <v>8</v>
      </c>
      <c r="E15" s="1" t="s">
        <v>13</v>
      </c>
      <c r="F15" s="21"/>
      <c r="G15" s="21"/>
    </row>
    <row r="16" spans="1:7" ht="15">
      <c r="A16" s="2"/>
      <c r="B16" s="2"/>
      <c r="C16" s="2"/>
      <c r="D16" s="2" t="s">
        <v>8</v>
      </c>
      <c r="E16" s="2" t="s">
        <v>14</v>
      </c>
      <c r="F16" s="21"/>
      <c r="G16" s="21"/>
    </row>
    <row r="17" spans="1:7" ht="15">
      <c r="A17" s="2"/>
      <c r="B17" s="2"/>
      <c r="C17" s="2"/>
      <c r="D17" s="2" t="s">
        <v>8</v>
      </c>
      <c r="E17" s="2" t="s">
        <v>15</v>
      </c>
      <c r="F17" s="21">
        <v>214475</v>
      </c>
      <c r="G17" s="21">
        <v>214475</v>
      </c>
    </row>
    <row r="18" spans="1:7" ht="15">
      <c r="A18" s="2"/>
      <c r="B18" s="2"/>
      <c r="C18" s="2"/>
      <c r="D18" s="2" t="s">
        <v>8</v>
      </c>
      <c r="E18" s="2" t="s">
        <v>16</v>
      </c>
      <c r="F18" s="21"/>
      <c r="G18" s="21">
        <v>15000</v>
      </c>
    </row>
    <row r="19" spans="1:7" ht="15">
      <c r="A19" s="2"/>
      <c r="B19" s="2"/>
      <c r="C19" s="2"/>
      <c r="D19" s="2" t="s">
        <v>8</v>
      </c>
      <c r="E19" s="2" t="s">
        <v>148</v>
      </c>
      <c r="F19" s="21">
        <v>17765</v>
      </c>
      <c r="G19" s="21">
        <v>17765</v>
      </c>
    </row>
    <row r="20" spans="1:7" ht="15">
      <c r="A20" s="2"/>
      <c r="B20" s="2"/>
      <c r="C20" s="2"/>
      <c r="D20" s="2" t="s">
        <v>8</v>
      </c>
      <c r="E20" s="2" t="s">
        <v>17</v>
      </c>
      <c r="F20" s="21"/>
      <c r="G20" s="21">
        <v>10000</v>
      </c>
    </row>
    <row r="21" spans="1:7" ht="15">
      <c r="A21" s="2"/>
      <c r="B21" s="2"/>
      <c r="C21" s="2"/>
      <c r="D21" s="2" t="s">
        <v>8</v>
      </c>
      <c r="E21" s="2" t="s">
        <v>18</v>
      </c>
      <c r="F21" s="22"/>
      <c r="G21" s="22"/>
    </row>
    <row r="22" spans="1:7" ht="15">
      <c r="A22" s="2"/>
      <c r="B22" s="2"/>
      <c r="C22" s="2"/>
      <c r="D22" s="2" t="s">
        <v>8</v>
      </c>
      <c r="E22" s="2" t="s">
        <v>149</v>
      </c>
      <c r="F22" s="23"/>
      <c r="G22" s="23"/>
    </row>
    <row r="23" spans="1:7" ht="15">
      <c r="A23" s="2"/>
      <c r="B23" s="2"/>
      <c r="C23" s="2"/>
      <c r="D23" s="4" t="s">
        <v>8</v>
      </c>
      <c r="E23" s="5"/>
      <c r="F23" s="23"/>
      <c r="G23" s="23"/>
    </row>
    <row r="24" spans="1:7" ht="15">
      <c r="A24" s="2"/>
      <c r="B24" s="2"/>
      <c r="C24" s="2"/>
      <c r="D24" s="2" t="s">
        <v>8</v>
      </c>
      <c r="E24" s="5"/>
      <c r="F24" s="23"/>
      <c r="G24" s="23"/>
    </row>
    <row r="25" spans="1:7" ht="15">
      <c r="A25" s="2"/>
      <c r="B25" s="2"/>
      <c r="C25" s="2"/>
      <c r="D25" s="2" t="s">
        <v>8</v>
      </c>
      <c r="E25" s="5"/>
      <c r="F25" s="21"/>
      <c r="G25" s="21"/>
    </row>
    <row r="26" spans="1:7" ht="15">
      <c r="A26" s="2"/>
      <c r="B26" s="2"/>
      <c r="C26" s="7" t="s">
        <v>19</v>
      </c>
      <c r="D26" s="43" t="s">
        <v>20</v>
      </c>
      <c r="E26" s="43"/>
      <c r="F26" s="20">
        <f>SUM(F28:F33)</f>
        <v>604404</v>
      </c>
      <c r="G26" s="20">
        <f>SUM(G28:G33)</f>
        <v>183487</v>
      </c>
    </row>
    <row r="27" spans="1:7" ht="15">
      <c r="A27" s="2"/>
      <c r="B27" s="2"/>
      <c r="C27" s="2"/>
      <c r="D27" s="2" t="s">
        <v>5</v>
      </c>
      <c r="E27" s="2"/>
      <c r="F27" s="21"/>
      <c r="G27" s="21"/>
    </row>
    <row r="28" spans="1:7" ht="15">
      <c r="A28" s="2"/>
      <c r="B28" s="2"/>
      <c r="C28" s="2"/>
      <c r="D28" s="2" t="s">
        <v>8</v>
      </c>
      <c r="E28" s="2" t="s">
        <v>21</v>
      </c>
      <c r="F28" s="21"/>
      <c r="G28" s="21"/>
    </row>
    <row r="29" spans="1:7" ht="15">
      <c r="A29" s="2"/>
      <c r="B29" s="2"/>
      <c r="C29" s="2"/>
      <c r="D29" s="2" t="s">
        <v>8</v>
      </c>
      <c r="E29" s="2" t="s">
        <v>22</v>
      </c>
      <c r="F29" s="23"/>
      <c r="G29" s="23"/>
    </row>
    <row r="30" spans="1:7" ht="15">
      <c r="A30" s="2"/>
      <c r="B30" s="2"/>
      <c r="C30" s="2"/>
      <c r="D30" s="2" t="s">
        <v>8</v>
      </c>
      <c r="E30" s="2" t="s">
        <v>146</v>
      </c>
      <c r="F30" s="24"/>
      <c r="G30" s="24"/>
    </row>
    <row r="31" spans="1:7" ht="15">
      <c r="A31" s="2"/>
      <c r="B31" s="2"/>
      <c r="C31" s="2"/>
      <c r="D31" s="2" t="s">
        <v>8</v>
      </c>
      <c r="E31" s="2" t="s">
        <v>23</v>
      </c>
      <c r="F31" s="25">
        <v>-53672</v>
      </c>
      <c r="G31" s="25">
        <v>78851</v>
      </c>
    </row>
    <row r="32" spans="1:7" ht="15">
      <c r="A32" s="2"/>
      <c r="B32" s="2"/>
      <c r="C32" s="2"/>
      <c r="D32" s="2" t="s">
        <v>8</v>
      </c>
      <c r="E32" s="2" t="s">
        <v>24</v>
      </c>
      <c r="F32" s="21">
        <v>330000</v>
      </c>
      <c r="G32" s="21"/>
    </row>
    <row r="33" spans="1:7" ht="15">
      <c r="A33" s="2"/>
      <c r="B33" s="2"/>
      <c r="C33" s="2"/>
      <c r="D33" s="2" t="s">
        <v>8</v>
      </c>
      <c r="E33" s="2" t="s">
        <v>25</v>
      </c>
      <c r="F33" s="21">
        <v>328076</v>
      </c>
      <c r="G33" s="21">
        <v>104636</v>
      </c>
    </row>
    <row r="34" spans="1:7" ht="15">
      <c r="A34" s="2"/>
      <c r="B34" s="6">
        <v>2</v>
      </c>
      <c r="C34" s="44" t="s">
        <v>26</v>
      </c>
      <c r="D34" s="44"/>
      <c r="E34" s="44"/>
      <c r="F34" s="19">
        <f>SUM(F36:F42)</f>
        <v>568173</v>
      </c>
      <c r="G34" s="19">
        <f>SUM(G36:G42)</f>
        <v>636669</v>
      </c>
    </row>
    <row r="35" spans="1:7" ht="15">
      <c r="A35" s="2"/>
      <c r="B35" s="2"/>
      <c r="C35" s="2"/>
      <c r="D35" s="2" t="s">
        <v>5</v>
      </c>
      <c r="E35" s="2"/>
      <c r="F35" s="21"/>
      <c r="G35" s="21"/>
    </row>
    <row r="36" spans="1:7" ht="15">
      <c r="A36" s="2"/>
      <c r="B36" s="2"/>
      <c r="C36" s="2"/>
      <c r="D36" s="2" t="s">
        <v>8</v>
      </c>
      <c r="E36" s="2" t="s">
        <v>27</v>
      </c>
      <c r="F36" s="21">
        <v>16232</v>
      </c>
      <c r="G36" s="21">
        <v>16000</v>
      </c>
    </row>
    <row r="37" spans="1:7" ht="15">
      <c r="A37" s="2"/>
      <c r="B37" s="2"/>
      <c r="C37" s="2"/>
      <c r="D37" s="2" t="s">
        <v>8</v>
      </c>
      <c r="E37" s="2" t="s">
        <v>28</v>
      </c>
      <c r="F37" s="26"/>
      <c r="G37" s="26"/>
    </row>
    <row r="38" spans="1:7" ht="15">
      <c r="A38" s="2"/>
      <c r="B38" s="2"/>
      <c r="C38" s="2"/>
      <c r="D38" s="2" t="s">
        <v>8</v>
      </c>
      <c r="E38" s="2" t="s">
        <v>29</v>
      </c>
      <c r="F38" s="26"/>
      <c r="G38" s="26"/>
    </row>
    <row r="39" spans="1:7" ht="15">
      <c r="A39" s="2"/>
      <c r="B39" s="2"/>
      <c r="C39" s="2"/>
      <c r="D39" s="2" t="s">
        <v>8</v>
      </c>
      <c r="E39" s="2" t="s">
        <v>30</v>
      </c>
      <c r="F39" s="21">
        <v>22071</v>
      </c>
      <c r="G39" s="21">
        <v>10000</v>
      </c>
    </row>
    <row r="40" spans="1:7" ht="15">
      <c r="A40" s="2"/>
      <c r="B40" s="2"/>
      <c r="C40" s="2"/>
      <c r="D40" s="2" t="s">
        <v>8</v>
      </c>
      <c r="E40" s="2" t="s">
        <v>138</v>
      </c>
      <c r="F40" s="21">
        <v>326286</v>
      </c>
      <c r="G40" s="21">
        <v>407085</v>
      </c>
    </row>
    <row r="41" spans="1:7" ht="15">
      <c r="A41" s="2"/>
      <c r="B41" s="2"/>
      <c r="C41" s="2"/>
      <c r="D41" s="2" t="s">
        <v>8</v>
      </c>
      <c r="E41" s="2" t="s">
        <v>31</v>
      </c>
      <c r="F41" s="21">
        <v>203584</v>
      </c>
      <c r="G41" s="21">
        <v>203584</v>
      </c>
    </row>
    <row r="42" spans="1:7" ht="15">
      <c r="A42" s="2"/>
      <c r="B42" s="2"/>
      <c r="C42" s="2"/>
      <c r="D42" s="2" t="s">
        <v>8</v>
      </c>
      <c r="E42" s="2" t="s">
        <v>32</v>
      </c>
      <c r="F42" s="21"/>
      <c r="G42" s="21"/>
    </row>
    <row r="43" spans="1:7" ht="15">
      <c r="A43" s="5" t="s">
        <v>33</v>
      </c>
      <c r="B43" s="42" t="s">
        <v>34</v>
      </c>
      <c r="C43" s="42"/>
      <c r="D43" s="42"/>
      <c r="E43" s="42"/>
      <c r="F43" s="17">
        <f>F45+F127</f>
        <v>4463622.41</v>
      </c>
      <c r="G43" s="17">
        <f>G45+G127</f>
        <v>4793262.05</v>
      </c>
    </row>
    <row r="44" spans="1:7" ht="15">
      <c r="A44" s="2"/>
      <c r="B44" s="2" t="s">
        <v>5</v>
      </c>
      <c r="C44" s="2"/>
      <c r="D44" s="2"/>
      <c r="E44" s="2"/>
      <c r="F44" s="21"/>
      <c r="G44" s="21"/>
    </row>
    <row r="45" spans="1:7" ht="15">
      <c r="A45" s="2"/>
      <c r="B45" s="6">
        <v>1</v>
      </c>
      <c r="C45" s="44" t="s">
        <v>35</v>
      </c>
      <c r="D45" s="44"/>
      <c r="E45" s="44"/>
      <c r="F45" s="19">
        <f>F47+F71+F86+F94+F106+F119+F125+F126</f>
        <v>4440929.41</v>
      </c>
      <c r="G45" s="19">
        <f>G47+G71+G86+G94+G106+G119+G125+G126</f>
        <v>4793262.05</v>
      </c>
    </row>
    <row r="46" spans="1:7" ht="15">
      <c r="A46" s="2"/>
      <c r="B46" s="2"/>
      <c r="C46" s="2" t="s">
        <v>5</v>
      </c>
      <c r="D46" s="2"/>
      <c r="E46" s="2"/>
      <c r="F46" s="21"/>
      <c r="G46" s="21"/>
    </row>
    <row r="47" spans="1:7" ht="15">
      <c r="A47" s="2"/>
      <c r="B47" s="2"/>
      <c r="C47" s="7" t="s">
        <v>6</v>
      </c>
      <c r="D47" s="43" t="s">
        <v>36</v>
      </c>
      <c r="E47" s="43"/>
      <c r="F47" s="20">
        <f>SUM(F50:F70)</f>
        <v>144915</v>
      </c>
      <c r="G47" s="20">
        <f>SUM(G50:G70)</f>
        <v>159502</v>
      </c>
    </row>
    <row r="48" spans="1:7" ht="15">
      <c r="A48" s="2"/>
      <c r="B48" s="2"/>
      <c r="C48" s="7"/>
      <c r="D48" s="7"/>
      <c r="E48" s="7" t="s">
        <v>37</v>
      </c>
      <c r="F48" s="20"/>
      <c r="G48" s="20"/>
    </row>
    <row r="49" spans="1:7" ht="15.75" thickBot="1">
      <c r="A49" s="2"/>
      <c r="B49" s="2"/>
      <c r="C49" s="8"/>
      <c r="D49" s="8" t="s">
        <v>5</v>
      </c>
      <c r="E49" s="8"/>
      <c r="F49" s="27"/>
      <c r="G49" s="27"/>
    </row>
    <row r="50" spans="1:7" ht="15">
      <c r="A50" s="2"/>
      <c r="B50" s="9"/>
      <c r="C50" s="46" t="s">
        <v>37</v>
      </c>
      <c r="D50" s="10" t="s">
        <v>8</v>
      </c>
      <c r="E50" s="10" t="s">
        <v>38</v>
      </c>
      <c r="F50" s="28">
        <v>8070</v>
      </c>
      <c r="G50" s="28">
        <v>13800</v>
      </c>
    </row>
    <row r="51" spans="1:7" ht="15">
      <c r="A51" s="2"/>
      <c r="B51" s="9"/>
      <c r="C51" s="46"/>
      <c r="D51" s="2" t="s">
        <v>8</v>
      </c>
      <c r="E51" s="2" t="s">
        <v>39</v>
      </c>
      <c r="F51" s="21">
        <v>9286</v>
      </c>
      <c r="G51" s="21">
        <v>13657</v>
      </c>
    </row>
    <row r="52" spans="1:7" ht="15">
      <c r="A52" s="2"/>
      <c r="B52" s="9"/>
      <c r="C52" s="46"/>
      <c r="D52" s="2" t="s">
        <v>8</v>
      </c>
      <c r="E52" s="2" t="s">
        <v>40</v>
      </c>
      <c r="F52" s="22"/>
      <c r="G52" s="22"/>
    </row>
    <row r="53" spans="1:7" ht="15.75" thickBot="1">
      <c r="A53" s="2"/>
      <c r="B53" s="9"/>
      <c r="C53" s="46"/>
      <c r="D53" s="2" t="s">
        <v>8</v>
      </c>
      <c r="E53" s="2" t="s">
        <v>41</v>
      </c>
      <c r="F53" s="22"/>
      <c r="G53" s="22"/>
    </row>
    <row r="54" spans="1:7" ht="15.75" thickBot="1">
      <c r="A54" s="2"/>
      <c r="B54" s="9"/>
      <c r="C54" s="47" t="s">
        <v>42</v>
      </c>
      <c r="D54" s="2" t="s">
        <v>8</v>
      </c>
      <c r="E54" s="10" t="s">
        <v>43</v>
      </c>
      <c r="F54" s="22"/>
      <c r="G54" s="22"/>
    </row>
    <row r="55" spans="1:7" ht="15">
      <c r="A55" s="2"/>
      <c r="B55" s="9"/>
      <c r="C55" s="47"/>
      <c r="D55" s="2" t="s">
        <v>8</v>
      </c>
      <c r="E55" s="10" t="s">
        <v>44</v>
      </c>
      <c r="F55" s="22"/>
      <c r="G55" s="22"/>
    </row>
    <row r="56" spans="1:7" ht="15">
      <c r="A56" s="2"/>
      <c r="B56" s="9"/>
      <c r="C56" s="47"/>
      <c r="D56" s="2" t="s">
        <v>8</v>
      </c>
      <c r="E56" s="2" t="s">
        <v>45</v>
      </c>
      <c r="F56" s="22"/>
      <c r="G56" s="22"/>
    </row>
    <row r="57" spans="1:7" ht="15">
      <c r="A57" s="2"/>
      <c r="B57" s="9"/>
      <c r="C57" s="47"/>
      <c r="D57" s="2" t="s">
        <v>8</v>
      </c>
      <c r="E57" s="2" t="s">
        <v>46</v>
      </c>
      <c r="F57" s="22"/>
      <c r="G57" s="22"/>
    </row>
    <row r="58" spans="1:7" ht="15">
      <c r="A58" s="2"/>
      <c r="B58" s="9"/>
      <c r="C58" s="47"/>
      <c r="D58" s="2" t="s">
        <v>8</v>
      </c>
      <c r="E58" s="2" t="s">
        <v>47</v>
      </c>
      <c r="F58" s="22"/>
      <c r="G58" s="22"/>
    </row>
    <row r="59" spans="1:7" ht="15">
      <c r="A59" s="2"/>
      <c r="B59" s="9"/>
      <c r="C59" s="47"/>
      <c r="D59" s="2" t="s">
        <v>8</v>
      </c>
      <c r="E59" s="2" t="s">
        <v>48</v>
      </c>
      <c r="F59" s="22"/>
      <c r="G59" s="22"/>
    </row>
    <row r="60" spans="1:7" ht="15">
      <c r="A60" s="2"/>
      <c r="B60" s="9"/>
      <c r="C60" s="47"/>
      <c r="D60" s="2" t="s">
        <v>8</v>
      </c>
      <c r="E60" s="2" t="s">
        <v>49</v>
      </c>
      <c r="F60" s="22"/>
      <c r="G60" s="22"/>
    </row>
    <row r="61" spans="1:7" ht="15.75" thickBot="1">
      <c r="A61" s="2"/>
      <c r="B61" s="9"/>
      <c r="C61" s="47"/>
      <c r="D61" s="11"/>
      <c r="E61" s="11"/>
      <c r="F61" s="29"/>
      <c r="G61" s="29"/>
    </row>
    <row r="62" spans="1:7" ht="15.75" thickBot="1">
      <c r="A62" s="2"/>
      <c r="B62" s="9"/>
      <c r="C62" s="46" t="s">
        <v>50</v>
      </c>
      <c r="D62" s="10" t="s">
        <v>8</v>
      </c>
      <c r="E62" s="10" t="s">
        <v>51</v>
      </c>
      <c r="F62" s="28">
        <v>13619</v>
      </c>
      <c r="G62" s="28">
        <v>13000</v>
      </c>
    </row>
    <row r="63" spans="1:7" ht="15">
      <c r="A63" s="2"/>
      <c r="B63" s="9"/>
      <c r="C63" s="46"/>
      <c r="D63" s="2" t="s">
        <v>8</v>
      </c>
      <c r="E63" s="10" t="s">
        <v>52</v>
      </c>
      <c r="F63" s="21">
        <v>6739</v>
      </c>
      <c r="G63" s="21">
        <v>7900</v>
      </c>
    </row>
    <row r="64" spans="1:7" ht="15">
      <c r="A64" s="2"/>
      <c r="B64" s="9"/>
      <c r="C64" s="46"/>
      <c r="D64" s="2" t="s">
        <v>8</v>
      </c>
      <c r="E64" s="2" t="s">
        <v>53</v>
      </c>
      <c r="F64" s="21">
        <v>14187</v>
      </c>
      <c r="G64" s="21">
        <v>22439</v>
      </c>
    </row>
    <row r="65" spans="1:7" ht="15">
      <c r="A65" s="2"/>
      <c r="B65" s="9"/>
      <c r="C65" s="46"/>
      <c r="D65" s="2" t="s">
        <v>8</v>
      </c>
      <c r="E65" s="2" t="s">
        <v>54</v>
      </c>
      <c r="F65" s="21">
        <v>6776</v>
      </c>
      <c r="G65" s="21">
        <v>5000</v>
      </c>
    </row>
    <row r="66" spans="1:7" ht="15">
      <c r="A66" s="2"/>
      <c r="B66" s="9"/>
      <c r="C66" s="46"/>
      <c r="D66" s="2" t="s">
        <v>8</v>
      </c>
      <c r="E66" s="2" t="s">
        <v>55</v>
      </c>
      <c r="F66" s="21">
        <v>27169</v>
      </c>
      <c r="G66" s="21">
        <v>29106</v>
      </c>
    </row>
    <row r="67" spans="1:7" ht="15">
      <c r="A67" s="2"/>
      <c r="B67" s="9"/>
      <c r="C67" s="46"/>
      <c r="D67" s="2" t="s">
        <v>8</v>
      </c>
      <c r="E67" s="2" t="s">
        <v>150</v>
      </c>
      <c r="F67" s="21">
        <v>24328</v>
      </c>
      <c r="G67" s="21">
        <v>15000</v>
      </c>
    </row>
    <row r="68" spans="1:7" ht="15">
      <c r="A68" s="2"/>
      <c r="B68" s="9"/>
      <c r="C68" s="46"/>
      <c r="D68" s="2" t="s">
        <v>8</v>
      </c>
      <c r="E68" s="2" t="s">
        <v>56</v>
      </c>
      <c r="F68" s="21">
        <v>9600</v>
      </c>
      <c r="G68" s="21">
        <v>9600</v>
      </c>
    </row>
    <row r="69" spans="1:7" ht="15">
      <c r="A69" s="2"/>
      <c r="B69" s="9"/>
      <c r="C69" s="46"/>
      <c r="D69" s="2" t="s">
        <v>8</v>
      </c>
      <c r="E69" s="2" t="s">
        <v>57</v>
      </c>
      <c r="F69" s="21">
        <v>15141</v>
      </c>
      <c r="G69" s="21">
        <v>15000</v>
      </c>
    </row>
    <row r="70" spans="1:7" ht="15.75" thickBot="1">
      <c r="A70" s="2"/>
      <c r="B70" s="9"/>
      <c r="C70" s="46"/>
      <c r="D70" s="2" t="s">
        <v>8</v>
      </c>
      <c r="E70" s="11" t="s">
        <v>58</v>
      </c>
      <c r="F70" s="30">
        <v>10000</v>
      </c>
      <c r="G70" s="30">
        <v>15000</v>
      </c>
    </row>
    <row r="71" spans="1:7" ht="15">
      <c r="A71" s="2"/>
      <c r="B71" s="2"/>
      <c r="C71" s="12" t="s">
        <v>19</v>
      </c>
      <c r="D71" s="45" t="s">
        <v>59</v>
      </c>
      <c r="E71" s="45"/>
      <c r="F71" s="31">
        <f>SUM(F73:F85)</f>
        <v>118212</v>
      </c>
      <c r="G71" s="31">
        <f>SUM(G73:G85)</f>
        <v>115675</v>
      </c>
    </row>
    <row r="72" spans="1:7" ht="15">
      <c r="A72" s="2"/>
      <c r="B72" s="2"/>
      <c r="C72" s="2"/>
      <c r="D72" s="2" t="s">
        <v>5</v>
      </c>
      <c r="E72" s="2"/>
      <c r="F72" s="21"/>
      <c r="G72" s="21"/>
    </row>
    <row r="73" spans="1:7" ht="15">
      <c r="A73" s="2"/>
      <c r="B73" s="2"/>
      <c r="C73" s="2"/>
      <c r="D73" s="2" t="s">
        <v>8</v>
      </c>
      <c r="E73" s="2" t="s">
        <v>60</v>
      </c>
      <c r="F73" s="21">
        <v>11951</v>
      </c>
      <c r="G73" s="21">
        <v>14000</v>
      </c>
    </row>
    <row r="74" spans="1:7" ht="15">
      <c r="A74" s="2"/>
      <c r="B74" s="2"/>
      <c r="C74" s="2"/>
      <c r="D74" s="2" t="s">
        <v>8</v>
      </c>
      <c r="E74" s="2" t="s">
        <v>61</v>
      </c>
      <c r="F74" s="21">
        <v>15413</v>
      </c>
      <c r="G74" s="21">
        <v>15000</v>
      </c>
    </row>
    <row r="75" spans="1:7" ht="15">
      <c r="A75" s="2"/>
      <c r="B75" s="2"/>
      <c r="C75" s="2"/>
      <c r="D75" s="2" t="s">
        <v>8</v>
      </c>
      <c r="E75" s="2" t="s">
        <v>62</v>
      </c>
      <c r="F75" s="21">
        <v>25926</v>
      </c>
      <c r="G75" s="21">
        <v>20000</v>
      </c>
    </row>
    <row r="76" spans="1:7" ht="15">
      <c r="A76" s="2"/>
      <c r="B76" s="2"/>
      <c r="C76" s="2"/>
      <c r="D76" s="2" t="s">
        <v>8</v>
      </c>
      <c r="E76" s="2" t="s">
        <v>63</v>
      </c>
      <c r="F76" s="21">
        <v>5241</v>
      </c>
      <c r="G76" s="21">
        <v>5500</v>
      </c>
    </row>
    <row r="77" spans="1:7" ht="15">
      <c r="A77" s="2"/>
      <c r="B77" s="2"/>
      <c r="C77" s="2"/>
      <c r="D77" s="2" t="s">
        <v>8</v>
      </c>
      <c r="E77" s="2" t="s">
        <v>64</v>
      </c>
      <c r="F77" s="21">
        <v>945</v>
      </c>
      <c r="G77" s="21">
        <v>2000</v>
      </c>
    </row>
    <row r="78" spans="1:7" ht="15">
      <c r="A78" s="2"/>
      <c r="B78" s="2"/>
      <c r="C78" s="2"/>
      <c r="D78" s="2" t="s">
        <v>8</v>
      </c>
      <c r="E78" s="2" t="s">
        <v>65</v>
      </c>
      <c r="F78" s="21">
        <v>6769</v>
      </c>
      <c r="G78" s="21">
        <v>5600</v>
      </c>
    </row>
    <row r="79" spans="1:7" ht="15">
      <c r="A79" s="2"/>
      <c r="B79" s="2"/>
      <c r="C79" s="2"/>
      <c r="D79" s="2" t="s">
        <v>8</v>
      </c>
      <c r="E79" s="2" t="s">
        <v>66</v>
      </c>
      <c r="F79" s="21">
        <v>11346</v>
      </c>
      <c r="G79" s="21">
        <v>13000</v>
      </c>
    </row>
    <row r="80" spans="1:7" ht="15">
      <c r="A80" s="2"/>
      <c r="B80" s="2"/>
      <c r="C80" s="2"/>
      <c r="D80" s="2" t="s">
        <v>8</v>
      </c>
      <c r="E80" s="2" t="s">
        <v>67</v>
      </c>
      <c r="F80" s="32">
        <v>775</v>
      </c>
      <c r="G80" s="32">
        <v>775</v>
      </c>
    </row>
    <row r="81" spans="1:7" ht="15">
      <c r="A81" s="2"/>
      <c r="B81" s="2"/>
      <c r="C81" s="2"/>
      <c r="D81" s="2" t="s">
        <v>8</v>
      </c>
      <c r="E81" s="2" t="s">
        <v>68</v>
      </c>
      <c r="F81" s="25">
        <v>8100</v>
      </c>
      <c r="G81" s="25">
        <v>8000</v>
      </c>
    </row>
    <row r="82" spans="1:7" ht="15">
      <c r="A82" s="2"/>
      <c r="B82" s="2"/>
      <c r="C82" s="2"/>
      <c r="D82" s="2" t="s">
        <v>8</v>
      </c>
      <c r="E82" s="2" t="s">
        <v>69</v>
      </c>
      <c r="F82" s="21">
        <v>6946</v>
      </c>
      <c r="G82" s="21">
        <v>7000</v>
      </c>
    </row>
    <row r="83" spans="1:7" ht="15">
      <c r="A83" s="2"/>
      <c r="B83" s="2"/>
      <c r="C83" s="2"/>
      <c r="D83" s="2" t="s">
        <v>8</v>
      </c>
      <c r="E83" s="2" t="s">
        <v>70</v>
      </c>
      <c r="F83" s="22"/>
      <c r="G83" s="22"/>
    </row>
    <row r="84" spans="1:7" ht="15">
      <c r="A84" s="2"/>
      <c r="B84" s="2"/>
      <c r="C84" s="2"/>
      <c r="D84" s="2" t="s">
        <v>8</v>
      </c>
      <c r="E84" s="2" t="s">
        <v>140</v>
      </c>
      <c r="F84" s="21">
        <v>7800</v>
      </c>
      <c r="G84" s="21">
        <v>7800</v>
      </c>
    </row>
    <row r="85" spans="1:7" ht="15">
      <c r="A85" s="2"/>
      <c r="B85" s="2"/>
      <c r="C85" s="2"/>
      <c r="D85" s="2" t="s">
        <v>8</v>
      </c>
      <c r="E85" s="2" t="s">
        <v>135</v>
      </c>
      <c r="F85" s="21">
        <v>17000</v>
      </c>
      <c r="G85" s="21">
        <v>17000</v>
      </c>
    </row>
    <row r="86" spans="1:7" ht="15">
      <c r="A86" s="2"/>
      <c r="B86" s="2"/>
      <c r="C86" s="12" t="s">
        <v>71</v>
      </c>
      <c r="D86" s="45" t="s">
        <v>72</v>
      </c>
      <c r="E86" s="45"/>
      <c r="F86" s="20">
        <f>SUM(F88:F93)</f>
        <v>1963824</v>
      </c>
      <c r="G86" s="20">
        <f>SUM(G88:G93)</f>
        <v>2386660</v>
      </c>
    </row>
    <row r="87" spans="1:7" ht="15">
      <c r="A87" s="2"/>
      <c r="B87" s="2"/>
      <c r="C87" s="2"/>
      <c r="D87" s="2" t="s">
        <v>5</v>
      </c>
      <c r="E87" s="2"/>
      <c r="F87" s="21"/>
      <c r="G87" s="21"/>
    </row>
    <row r="88" spans="1:7" ht="15">
      <c r="A88" s="2"/>
      <c r="B88" s="2"/>
      <c r="C88" s="2"/>
      <c r="D88" s="2" t="s">
        <v>8</v>
      </c>
      <c r="E88" s="2" t="s">
        <v>147</v>
      </c>
      <c r="F88" s="21">
        <v>1532924</v>
      </c>
      <c r="G88" s="21">
        <v>1916039</v>
      </c>
    </row>
    <row r="89" spans="1:7" ht="15">
      <c r="A89" s="2"/>
      <c r="B89" s="2"/>
      <c r="C89" s="2"/>
      <c r="D89" s="2" t="s">
        <v>8</v>
      </c>
      <c r="E89" s="2" t="s">
        <v>73</v>
      </c>
      <c r="F89" s="21">
        <v>64000</v>
      </c>
      <c r="G89" s="21">
        <v>64000</v>
      </c>
    </row>
    <row r="90" spans="1:7" ht="15">
      <c r="A90" s="2"/>
      <c r="B90" s="2"/>
      <c r="C90" s="2"/>
      <c r="D90" s="2" t="s">
        <v>8</v>
      </c>
      <c r="E90" s="2" t="s">
        <v>74</v>
      </c>
      <c r="F90" s="21">
        <v>58065</v>
      </c>
      <c r="G90" s="21">
        <v>100000</v>
      </c>
    </row>
    <row r="91" spans="1:7" ht="15">
      <c r="A91" s="2"/>
      <c r="B91" s="2"/>
      <c r="C91" s="2"/>
      <c r="D91" s="2" t="s">
        <v>8</v>
      </c>
      <c r="E91" s="2" t="s">
        <v>75</v>
      </c>
      <c r="F91" s="21"/>
      <c r="G91" s="21"/>
    </row>
    <row r="92" spans="1:7" ht="15">
      <c r="A92" s="2"/>
      <c r="B92" s="2"/>
      <c r="C92" s="2"/>
      <c r="D92" s="2" t="s">
        <v>8</v>
      </c>
      <c r="E92" s="2" t="s">
        <v>132</v>
      </c>
      <c r="F92" s="21">
        <v>308835</v>
      </c>
      <c r="G92" s="21">
        <v>306621</v>
      </c>
    </row>
    <row r="93" spans="1:7" ht="15">
      <c r="A93" s="2"/>
      <c r="B93" s="2"/>
      <c r="C93" s="2"/>
      <c r="D93" s="2" t="s">
        <v>8</v>
      </c>
      <c r="E93" s="2"/>
      <c r="F93" s="21"/>
      <c r="G93" s="21"/>
    </row>
    <row r="94" spans="1:7" ht="15">
      <c r="A94" s="2"/>
      <c r="B94" s="2"/>
      <c r="C94" s="7" t="s">
        <v>76</v>
      </c>
      <c r="D94" s="43" t="s">
        <v>77</v>
      </c>
      <c r="E94" s="43"/>
      <c r="F94" s="20">
        <f>SUM(F95:F105)</f>
        <v>198345</v>
      </c>
      <c r="G94" s="20">
        <f>SUM(G95:G105)</f>
        <v>197902</v>
      </c>
    </row>
    <row r="95" spans="1:7" ht="15">
      <c r="A95" s="2"/>
      <c r="B95" s="2"/>
      <c r="C95" s="7"/>
      <c r="D95" s="7" t="s">
        <v>8</v>
      </c>
      <c r="E95" s="2" t="s">
        <v>78</v>
      </c>
      <c r="F95" s="21">
        <v>5364</v>
      </c>
      <c r="G95" s="21">
        <v>10032</v>
      </c>
    </row>
    <row r="96" spans="1:7" ht="15">
      <c r="A96" s="2"/>
      <c r="B96" s="2"/>
      <c r="C96" s="7"/>
      <c r="D96" s="7" t="s">
        <v>8</v>
      </c>
      <c r="E96" s="2" t="s">
        <v>79</v>
      </c>
      <c r="F96" s="21">
        <v>56696</v>
      </c>
      <c r="G96" s="21">
        <v>73022</v>
      </c>
    </row>
    <row r="97" spans="1:7" ht="15">
      <c r="A97" s="2"/>
      <c r="B97" s="2"/>
      <c r="C97" s="7"/>
      <c r="D97" s="7" t="s">
        <v>8</v>
      </c>
      <c r="E97" s="2" t="s">
        <v>80</v>
      </c>
      <c r="F97" s="21">
        <v>467</v>
      </c>
      <c r="G97" s="21">
        <v>592</v>
      </c>
    </row>
    <row r="98" spans="1:7" ht="15">
      <c r="A98" s="2"/>
      <c r="B98" s="2"/>
      <c r="C98" s="7"/>
      <c r="D98" s="7" t="s">
        <v>8</v>
      </c>
      <c r="E98" s="2" t="s">
        <v>81</v>
      </c>
      <c r="F98" s="21"/>
      <c r="G98" s="21">
        <v>5000</v>
      </c>
    </row>
    <row r="99" spans="1:7" ht="15">
      <c r="A99" s="2"/>
      <c r="B99" s="2"/>
      <c r="C99" s="7"/>
      <c r="D99" s="7" t="s">
        <v>8</v>
      </c>
      <c r="E99" s="2" t="s">
        <v>82</v>
      </c>
      <c r="F99" s="21"/>
      <c r="G99" s="21">
        <v>500</v>
      </c>
    </row>
    <row r="100" spans="1:7" ht="15">
      <c r="A100" s="2"/>
      <c r="B100" s="2"/>
      <c r="C100" s="7"/>
      <c r="D100" s="7" t="s">
        <v>8</v>
      </c>
      <c r="E100" s="2" t="s">
        <v>83</v>
      </c>
      <c r="F100" s="21">
        <v>900</v>
      </c>
      <c r="G100" s="21">
        <v>2000</v>
      </c>
    </row>
    <row r="101" spans="1:7" ht="15">
      <c r="A101" s="2"/>
      <c r="B101" s="2"/>
      <c r="C101" s="7"/>
      <c r="D101" s="7" t="s">
        <v>8</v>
      </c>
      <c r="E101" s="2" t="s">
        <v>84</v>
      </c>
      <c r="F101" s="22"/>
      <c r="G101" s="22"/>
    </row>
    <row r="102" spans="1:7" ht="15">
      <c r="A102" s="2"/>
      <c r="B102" s="2"/>
      <c r="C102" s="7"/>
      <c r="D102" s="7" t="s">
        <v>8</v>
      </c>
      <c r="E102" s="2" t="s">
        <v>134</v>
      </c>
      <c r="F102" s="21">
        <v>134278</v>
      </c>
      <c r="G102" s="21">
        <v>104857</v>
      </c>
    </row>
    <row r="103" spans="1:7" ht="15">
      <c r="A103" s="2"/>
      <c r="B103" s="2"/>
      <c r="C103" s="7"/>
      <c r="D103" s="7" t="s">
        <v>8</v>
      </c>
      <c r="E103" s="2" t="s">
        <v>142</v>
      </c>
      <c r="F103" s="21"/>
      <c r="G103" s="21"/>
    </row>
    <row r="104" spans="1:7" ht="15">
      <c r="A104" s="2"/>
      <c r="B104" s="2"/>
      <c r="C104" s="7"/>
      <c r="D104" s="7" t="s">
        <v>8</v>
      </c>
      <c r="E104" s="13" t="s">
        <v>85</v>
      </c>
      <c r="F104" s="21">
        <v>33</v>
      </c>
      <c r="G104" s="21">
        <v>33</v>
      </c>
    </row>
    <row r="105" spans="1:7" ht="15">
      <c r="A105" s="2"/>
      <c r="B105" s="2"/>
      <c r="C105" s="7"/>
      <c r="D105" s="7" t="s">
        <v>8</v>
      </c>
      <c r="E105" s="1" t="s">
        <v>86</v>
      </c>
      <c r="F105" s="21">
        <v>607</v>
      </c>
      <c r="G105" s="21">
        <v>1866</v>
      </c>
    </row>
    <row r="106" spans="1:7" ht="15">
      <c r="A106" s="2"/>
      <c r="B106" s="2"/>
      <c r="C106" s="7" t="s">
        <v>87</v>
      </c>
      <c r="D106" s="43" t="s">
        <v>88</v>
      </c>
      <c r="E106" s="43"/>
      <c r="F106" s="20">
        <f>SUM(F107:F118)</f>
        <v>501384.925</v>
      </c>
      <c r="G106" s="20">
        <f>SUM(G107:G118)</f>
        <v>573962.05</v>
      </c>
    </row>
    <row r="107" spans="1:7" ht="15">
      <c r="A107" s="2"/>
      <c r="B107" s="2"/>
      <c r="C107" s="7"/>
      <c r="D107" s="2" t="s">
        <v>8</v>
      </c>
      <c r="E107" s="2" t="s">
        <v>144</v>
      </c>
      <c r="F107" s="21">
        <v>451330</v>
      </c>
      <c r="G107" s="21">
        <v>512980</v>
      </c>
    </row>
    <row r="108" spans="1:7" ht="15">
      <c r="A108" s="2"/>
      <c r="B108" s="2"/>
      <c r="C108" s="7"/>
      <c r="D108" s="2" t="s">
        <v>8</v>
      </c>
      <c r="E108" s="2" t="s">
        <v>89</v>
      </c>
      <c r="F108" s="21"/>
      <c r="G108" s="21"/>
    </row>
    <row r="109" spans="1:7" ht="15">
      <c r="A109" s="2"/>
      <c r="B109" s="2"/>
      <c r="C109" s="7"/>
      <c r="D109" s="2" t="s">
        <v>8</v>
      </c>
      <c r="E109" s="2" t="s">
        <v>90</v>
      </c>
      <c r="F109" s="21"/>
      <c r="G109" s="21"/>
    </row>
    <row r="110" spans="1:7" ht="15">
      <c r="A110" s="2"/>
      <c r="B110" s="2"/>
      <c r="C110" s="7"/>
      <c r="D110" s="2" t="s">
        <v>8</v>
      </c>
      <c r="E110" s="2" t="s">
        <v>91</v>
      </c>
      <c r="F110" s="21"/>
      <c r="G110" s="21"/>
    </row>
    <row r="111" spans="1:7" ht="15">
      <c r="A111" s="2"/>
      <c r="B111" s="2"/>
      <c r="C111" s="7"/>
      <c r="D111" s="2" t="s">
        <v>8</v>
      </c>
      <c r="E111" s="2" t="s">
        <v>92</v>
      </c>
      <c r="F111" s="21"/>
      <c r="G111" s="21"/>
    </row>
    <row r="112" spans="1:7" ht="15">
      <c r="A112" s="2"/>
      <c r="B112" s="2"/>
      <c r="C112" s="7"/>
      <c r="D112" s="2" t="s">
        <v>8</v>
      </c>
      <c r="E112" s="2" t="s">
        <v>93</v>
      </c>
      <c r="F112" s="21"/>
      <c r="G112" s="21"/>
    </row>
    <row r="113" spans="1:7" ht="15">
      <c r="A113" s="2"/>
      <c r="B113" s="2"/>
      <c r="C113" s="7"/>
      <c r="D113" s="2" t="s">
        <v>8</v>
      </c>
      <c r="E113" s="2" t="s">
        <v>94</v>
      </c>
      <c r="F113" s="21"/>
      <c r="G113" s="21"/>
    </row>
    <row r="114" spans="1:7" ht="15">
      <c r="A114" s="2"/>
      <c r="B114" s="2"/>
      <c r="C114" s="7"/>
      <c r="D114" s="2" t="s">
        <v>8</v>
      </c>
      <c r="E114" s="2" t="s">
        <v>95</v>
      </c>
      <c r="F114" s="21"/>
      <c r="G114" s="21"/>
    </row>
    <row r="115" spans="1:7" ht="15">
      <c r="A115" s="2"/>
      <c r="B115" s="2"/>
      <c r="C115" s="7"/>
      <c r="D115" s="2" t="s">
        <v>8</v>
      </c>
      <c r="E115" s="2" t="s">
        <v>141</v>
      </c>
      <c r="F115" s="21">
        <f>F107*0.0225</f>
        <v>10154.925</v>
      </c>
      <c r="G115" s="21">
        <f>G107*0.0225</f>
        <v>11542.05</v>
      </c>
    </row>
    <row r="116" spans="1:7" ht="15">
      <c r="A116" s="2"/>
      <c r="B116" s="2"/>
      <c r="C116" s="7"/>
      <c r="D116" s="2" t="s">
        <v>8</v>
      </c>
      <c r="E116" s="2" t="s">
        <v>152</v>
      </c>
      <c r="F116" s="21">
        <v>37500</v>
      </c>
      <c r="G116" s="21">
        <v>47040</v>
      </c>
    </row>
    <row r="117" spans="1:7" ht="15">
      <c r="A117" s="2"/>
      <c r="B117" s="2"/>
      <c r="C117" s="7"/>
      <c r="D117" s="2" t="s">
        <v>8</v>
      </c>
      <c r="E117" s="2" t="s">
        <v>136</v>
      </c>
      <c r="F117" s="21"/>
      <c r="G117" s="21"/>
    </row>
    <row r="118" spans="1:7" ht="15">
      <c r="A118" s="2"/>
      <c r="B118" s="2"/>
      <c r="C118" s="7"/>
      <c r="D118" s="2" t="s">
        <v>8</v>
      </c>
      <c r="E118" s="2" t="s">
        <v>137</v>
      </c>
      <c r="F118" s="21">
        <v>2400</v>
      </c>
      <c r="G118" s="21">
        <v>2400</v>
      </c>
    </row>
    <row r="119" spans="1:7" ht="15">
      <c r="A119" s="2"/>
      <c r="B119" s="2"/>
      <c r="C119" s="7" t="s">
        <v>96</v>
      </c>
      <c r="D119" s="43" t="s">
        <v>97</v>
      </c>
      <c r="E119" s="43"/>
      <c r="F119" s="20">
        <f>SUM(F120:F124)</f>
        <v>374805.485</v>
      </c>
      <c r="G119" s="20">
        <f>SUM(G120:G124)</f>
        <v>407015</v>
      </c>
    </row>
    <row r="120" spans="1:7" ht="15">
      <c r="A120" s="2"/>
      <c r="B120" s="2"/>
      <c r="C120" s="2"/>
      <c r="D120" s="2" t="s">
        <v>8</v>
      </c>
      <c r="E120" s="2" t="s">
        <v>98</v>
      </c>
      <c r="F120" s="21">
        <v>142080</v>
      </c>
      <c r="G120" s="21">
        <v>130110</v>
      </c>
    </row>
    <row r="121" spans="1:7" ht="15">
      <c r="A121" s="2"/>
      <c r="B121" s="2"/>
      <c r="C121" s="2"/>
      <c r="D121" s="2" t="s">
        <v>8</v>
      </c>
      <c r="E121" s="2" t="s">
        <v>145</v>
      </c>
      <c r="F121" s="21">
        <v>35520</v>
      </c>
      <c r="G121" s="21">
        <f>G120*0.25</f>
        <v>32527.5</v>
      </c>
    </row>
    <row r="122" spans="1:7" ht="15">
      <c r="A122" s="2"/>
      <c r="B122" s="2"/>
      <c r="C122" s="2"/>
      <c r="D122" s="2" t="s">
        <v>8</v>
      </c>
      <c r="E122" s="2" t="s">
        <v>133</v>
      </c>
      <c r="F122" s="22"/>
      <c r="G122" s="22"/>
    </row>
    <row r="123" spans="1:7" ht="15">
      <c r="A123" s="2"/>
      <c r="B123" s="2"/>
      <c r="C123" s="2"/>
      <c r="D123" s="2" t="s">
        <v>8</v>
      </c>
      <c r="E123" s="2" t="s">
        <v>99</v>
      </c>
      <c r="F123" s="21">
        <v>192866</v>
      </c>
      <c r="G123" s="21">
        <v>239000</v>
      </c>
    </row>
    <row r="124" spans="1:7" ht="15">
      <c r="A124" s="2"/>
      <c r="B124" s="2"/>
      <c r="C124" s="2"/>
      <c r="D124" s="2" t="s">
        <v>8</v>
      </c>
      <c r="E124" s="2" t="s">
        <v>100</v>
      </c>
      <c r="F124" s="21">
        <f>F123*0.0225</f>
        <v>4339.485</v>
      </c>
      <c r="G124" s="21">
        <f>G123*0.0225</f>
        <v>5377.5</v>
      </c>
    </row>
    <row r="125" spans="1:7" ht="15">
      <c r="A125" s="2"/>
      <c r="B125" s="2"/>
      <c r="C125" s="7" t="s">
        <v>101</v>
      </c>
      <c r="D125" s="43" t="s">
        <v>102</v>
      </c>
      <c r="E125" s="43"/>
      <c r="F125" s="21">
        <v>178765</v>
      </c>
      <c r="G125" s="21">
        <v>452592</v>
      </c>
    </row>
    <row r="126" spans="1:7" ht="15">
      <c r="A126" s="2"/>
      <c r="B126" s="2"/>
      <c r="C126" s="7" t="s">
        <v>103</v>
      </c>
      <c r="D126" s="43" t="s">
        <v>104</v>
      </c>
      <c r="E126" s="43"/>
      <c r="F126" s="21">
        <v>960678</v>
      </c>
      <c r="G126" s="21">
        <v>499954</v>
      </c>
    </row>
    <row r="127" spans="1:7" ht="15">
      <c r="A127" s="2"/>
      <c r="B127" s="6">
        <v>2</v>
      </c>
      <c r="C127" s="44" t="s">
        <v>105</v>
      </c>
      <c r="D127" s="44"/>
      <c r="E127" s="44"/>
      <c r="F127" s="19">
        <f>SUM(F128:F133)</f>
        <v>22693</v>
      </c>
      <c r="G127" s="19">
        <f>SUM(G128:G133)</f>
        <v>0</v>
      </c>
    </row>
    <row r="128" spans="1:7" ht="15">
      <c r="A128" s="2"/>
      <c r="B128" s="2"/>
      <c r="C128" s="7" t="s">
        <v>6</v>
      </c>
      <c r="D128" s="43" t="s">
        <v>106</v>
      </c>
      <c r="E128" s="43"/>
      <c r="F128" s="20"/>
      <c r="G128" s="20"/>
    </row>
    <row r="129" spans="1:7" ht="15">
      <c r="A129" s="2"/>
      <c r="B129" s="2"/>
      <c r="C129" s="7" t="s">
        <v>19</v>
      </c>
      <c r="D129" s="43" t="s">
        <v>107</v>
      </c>
      <c r="E129" s="43"/>
      <c r="F129" s="20"/>
      <c r="G129" s="20"/>
    </row>
    <row r="130" spans="1:7" ht="15">
      <c r="A130" s="2"/>
      <c r="B130" s="2"/>
      <c r="C130" s="7" t="s">
        <v>71</v>
      </c>
      <c r="D130" s="43" t="s">
        <v>143</v>
      </c>
      <c r="E130" s="43"/>
      <c r="F130" s="20">
        <v>22693</v>
      </c>
      <c r="G130" s="20"/>
    </row>
    <row r="131" spans="1:7" ht="15">
      <c r="A131" s="2"/>
      <c r="B131" s="2"/>
      <c r="C131" s="7" t="s">
        <v>76</v>
      </c>
      <c r="D131" s="43" t="s">
        <v>139</v>
      </c>
      <c r="E131" s="43"/>
      <c r="F131" s="20"/>
      <c r="G131" s="20"/>
    </row>
    <row r="132" spans="1:7" ht="15">
      <c r="A132" s="2"/>
      <c r="B132" s="2"/>
      <c r="C132" s="7" t="s">
        <v>87</v>
      </c>
      <c r="D132" s="43" t="s">
        <v>108</v>
      </c>
      <c r="E132" s="43"/>
      <c r="F132" s="20"/>
      <c r="G132" s="20"/>
    </row>
    <row r="133" spans="1:7" ht="15">
      <c r="A133" s="2"/>
      <c r="B133" s="2"/>
      <c r="C133" s="7"/>
      <c r="D133" s="7"/>
      <c r="E133" s="7"/>
      <c r="F133" s="20"/>
      <c r="G133" s="20"/>
    </row>
    <row r="134" spans="1:7" ht="15">
      <c r="A134" s="5" t="s">
        <v>109</v>
      </c>
      <c r="B134" s="14"/>
      <c r="C134" s="42" t="s">
        <v>110</v>
      </c>
      <c r="D134" s="42"/>
      <c r="E134" s="42"/>
      <c r="F134" s="17">
        <f>F5-F43</f>
        <v>3710221.59</v>
      </c>
      <c r="G134" s="17">
        <f>G5-G43</f>
        <v>1900232.9500000002</v>
      </c>
    </row>
    <row r="135" spans="1:7" ht="15">
      <c r="A135" s="2" t="s">
        <v>111</v>
      </c>
      <c r="B135" s="14"/>
      <c r="C135" s="41" t="s">
        <v>112</v>
      </c>
      <c r="D135" s="41"/>
      <c r="E135" s="41"/>
      <c r="F135" s="21"/>
      <c r="G135" s="21"/>
    </row>
    <row r="136" spans="1:7" ht="15">
      <c r="A136" s="2" t="s">
        <v>113</v>
      </c>
      <c r="B136" s="14"/>
      <c r="C136" s="41" t="s">
        <v>114</v>
      </c>
      <c r="D136" s="41"/>
      <c r="E136" s="41"/>
      <c r="F136" s="21"/>
      <c r="G136" s="21"/>
    </row>
    <row r="137" spans="1:7" ht="15">
      <c r="A137" s="2" t="s">
        <v>115</v>
      </c>
      <c r="B137" s="14"/>
      <c r="C137" s="41" t="s">
        <v>116</v>
      </c>
      <c r="D137" s="41"/>
      <c r="E137" s="41"/>
      <c r="F137" s="21"/>
      <c r="G137" s="21"/>
    </row>
    <row r="138" spans="1:7" ht="15">
      <c r="A138" s="2" t="s">
        <v>117</v>
      </c>
      <c r="B138" s="14"/>
      <c r="C138" s="41" t="s">
        <v>118</v>
      </c>
      <c r="D138" s="41"/>
      <c r="E138" s="41"/>
      <c r="F138" s="21">
        <f>F134</f>
        <v>3710221.59</v>
      </c>
      <c r="G138" s="21">
        <f>G134</f>
        <v>1900232.9500000002</v>
      </c>
    </row>
    <row r="139" spans="1:7" ht="15">
      <c r="A139" s="2" t="s">
        <v>119</v>
      </c>
      <c r="B139" s="14"/>
      <c r="C139" s="41" t="s">
        <v>120</v>
      </c>
      <c r="D139" s="41"/>
      <c r="E139" s="41"/>
      <c r="F139" s="21">
        <v>599001</v>
      </c>
      <c r="G139" s="21">
        <f>G138*0.16</f>
        <v>304037.27200000006</v>
      </c>
    </row>
    <row r="140" spans="1:7" ht="15">
      <c r="A140" s="2" t="s">
        <v>121</v>
      </c>
      <c r="B140" s="14"/>
      <c r="C140" s="41" t="s">
        <v>122</v>
      </c>
      <c r="D140" s="41"/>
      <c r="E140" s="41"/>
      <c r="F140" s="21"/>
      <c r="G140" s="21"/>
    </row>
    <row r="141" spans="1:7" ht="15">
      <c r="A141" s="2" t="s">
        <v>123</v>
      </c>
      <c r="B141" s="14"/>
      <c r="C141" s="41" t="s">
        <v>124</v>
      </c>
      <c r="D141" s="41"/>
      <c r="E141" s="41"/>
      <c r="F141" s="21">
        <v>300000</v>
      </c>
      <c r="G141" s="21">
        <v>1100000</v>
      </c>
    </row>
    <row r="142" spans="1:7" ht="15">
      <c r="A142" s="2" t="s">
        <v>125</v>
      </c>
      <c r="B142" s="14"/>
      <c r="C142" s="41" t="s">
        <v>126</v>
      </c>
      <c r="D142" s="41"/>
      <c r="E142" s="41"/>
      <c r="F142" s="21">
        <f>(F138-F139)+F141</f>
        <v>3411220.59</v>
      </c>
      <c r="G142" s="21">
        <f>(G138-G139)+G141</f>
        <v>2696195.6780000003</v>
      </c>
    </row>
    <row r="143" spans="1:7" ht="15">
      <c r="A143" s="2"/>
      <c r="B143" s="41" t="s">
        <v>5</v>
      </c>
      <c r="C143" s="41"/>
      <c r="D143" s="41"/>
      <c r="E143" s="2"/>
      <c r="F143" s="21"/>
      <c r="G143" s="21"/>
    </row>
    <row r="144" spans="1:7" ht="15">
      <c r="A144" s="2"/>
      <c r="B144" s="2"/>
      <c r="C144" s="41" t="s">
        <v>127</v>
      </c>
      <c r="D144" s="41"/>
      <c r="E144" s="41"/>
      <c r="F144" s="21">
        <v>1100000</v>
      </c>
      <c r="G144" s="21">
        <v>300000</v>
      </c>
    </row>
    <row r="145" spans="1:7" ht="15">
      <c r="A145" s="2" t="s">
        <v>128</v>
      </c>
      <c r="B145" s="1"/>
      <c r="C145" s="41" t="s">
        <v>129</v>
      </c>
      <c r="D145" s="41"/>
      <c r="E145" s="41"/>
      <c r="F145" s="21">
        <f>F142-F144</f>
        <v>2311220.59</v>
      </c>
      <c r="G145" s="21">
        <f>G142-G144</f>
        <v>2396195.6780000003</v>
      </c>
    </row>
    <row r="146" spans="1:7" ht="15">
      <c r="A146" s="2"/>
      <c r="B146" s="41" t="s">
        <v>5</v>
      </c>
      <c r="C146" s="41"/>
      <c r="D146" s="41"/>
      <c r="E146" s="2"/>
      <c r="F146" s="21"/>
      <c r="G146" s="21"/>
    </row>
    <row r="147" spans="1:7" ht="15">
      <c r="A147" s="2"/>
      <c r="B147" s="2">
        <v>1</v>
      </c>
      <c r="C147" s="41" t="s">
        <v>130</v>
      </c>
      <c r="D147" s="41"/>
      <c r="E147" s="41"/>
      <c r="F147" s="21">
        <v>218473</v>
      </c>
      <c r="G147" s="21">
        <f>G145*0.1</f>
        <v>239619.56780000005</v>
      </c>
    </row>
    <row r="148" spans="1:7" ht="15">
      <c r="A148" s="2"/>
      <c r="B148" s="2">
        <v>2</v>
      </c>
      <c r="C148" s="41" t="s">
        <v>131</v>
      </c>
      <c r="D148" s="41"/>
      <c r="E148" s="41"/>
      <c r="F148" s="21">
        <v>2092749</v>
      </c>
      <c r="G148" s="21">
        <f>G145*0.9</f>
        <v>2156576.1102000005</v>
      </c>
    </row>
    <row r="149" spans="6:7" ht="12">
      <c r="F149" s="33"/>
      <c r="G149" s="33"/>
    </row>
  </sheetData>
  <sheetProtection selectLockedCells="1" selectUnlockedCells="1"/>
  <mergeCells count="41">
    <mergeCell ref="C34:E34"/>
    <mergeCell ref="B43:E43"/>
    <mergeCell ref="C45:E45"/>
    <mergeCell ref="D47:E47"/>
    <mergeCell ref="B5:E5"/>
    <mergeCell ref="C7:E7"/>
    <mergeCell ref="D9:E9"/>
    <mergeCell ref="D26:E26"/>
    <mergeCell ref="D86:E86"/>
    <mergeCell ref="D94:E94"/>
    <mergeCell ref="D106:E106"/>
    <mergeCell ref="D119:E119"/>
    <mergeCell ref="C50:C53"/>
    <mergeCell ref="C54:C61"/>
    <mergeCell ref="C62:C70"/>
    <mergeCell ref="D71:E71"/>
    <mergeCell ref="D129:E129"/>
    <mergeCell ref="D130:E130"/>
    <mergeCell ref="D131:E131"/>
    <mergeCell ref="D132:E132"/>
    <mergeCell ref="D125:E125"/>
    <mergeCell ref="D126:E126"/>
    <mergeCell ref="C127:E127"/>
    <mergeCell ref="D128:E128"/>
    <mergeCell ref="C138:E138"/>
    <mergeCell ref="C139:E139"/>
    <mergeCell ref="C140:E140"/>
    <mergeCell ref="C141:E141"/>
    <mergeCell ref="C134:E134"/>
    <mergeCell ref="C135:E135"/>
    <mergeCell ref="C136:E136"/>
    <mergeCell ref="C137:E137"/>
    <mergeCell ref="A2:F2"/>
    <mergeCell ref="A1:F1"/>
    <mergeCell ref="B146:D146"/>
    <mergeCell ref="C147:E147"/>
    <mergeCell ref="C148:E148"/>
    <mergeCell ref="C142:E142"/>
    <mergeCell ref="B143:D143"/>
    <mergeCell ref="C144:E144"/>
    <mergeCell ref="C145:E145"/>
  </mergeCells>
  <printOptions/>
  <pageMargins left="0.6951388888888889" right="0.2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Bebe</dc:creator>
  <cp:keywords/>
  <dc:description/>
  <cp:lastModifiedBy>Urdea Nicolae</cp:lastModifiedBy>
  <cp:lastPrinted>2023-03-05T14:22:11Z</cp:lastPrinted>
  <dcterms:created xsi:type="dcterms:W3CDTF">2015-03-20T10:20:45Z</dcterms:created>
  <dcterms:modified xsi:type="dcterms:W3CDTF">2024-04-16T13:05:10Z</dcterms:modified>
  <cp:category/>
  <cp:version/>
  <cp:contentType/>
  <cp:contentStatus/>
</cp:coreProperties>
</file>